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9440" windowHeight="7950" activeTab="2"/>
  </bookViews>
  <sheets>
    <sheet name="Londen De Morgen" sheetId="1" r:id="rId1"/>
    <sheet name="Charlottesville De Morgen" sheetId="2" r:id="rId2"/>
    <sheet name="Vergelijking artikels" sheetId="3" r:id="rId3"/>
    <sheet name="Vergelijking titels" sheetId="4" r:id="rId4"/>
  </sheets>
  <definedNames>
    <definedName name="_xlnm._FilterDatabase" localSheetId="1" hidden="1">'Charlottesville De Morgen'!$A$1:$M$53</definedName>
    <definedName name="_xlnm._FilterDatabase" localSheetId="0" hidden="1">'Londen De Morgen'!$A$1:$M$33</definedName>
  </definedNames>
  <calcPr calcId="145621"/>
</workbook>
</file>

<file path=xl/calcChain.xml><?xml version="1.0" encoding="utf-8"?>
<calcChain xmlns="http://schemas.openxmlformats.org/spreadsheetml/2006/main">
  <c r="F8" i="4" l="1"/>
  <c r="E9" i="4"/>
  <c r="E8" i="4"/>
  <c r="E2" i="4"/>
  <c r="F2" i="4"/>
  <c r="F9" i="4"/>
  <c r="D9" i="4"/>
  <c r="C9" i="4"/>
  <c r="B9" i="4"/>
  <c r="E3" i="4"/>
  <c r="F3" i="4"/>
  <c r="D3" i="4"/>
  <c r="D2" i="4"/>
  <c r="C3" i="4"/>
  <c r="B3" i="4"/>
  <c r="B2" i="4"/>
  <c r="H61" i="2" l="1"/>
  <c r="I55" i="2"/>
  <c r="J13" i="1" l="1"/>
  <c r="J14" i="1"/>
  <c r="J15" i="1"/>
  <c r="J18" i="1"/>
  <c r="J20" i="1"/>
  <c r="J21" i="1"/>
  <c r="J23" i="1"/>
  <c r="J24" i="1"/>
  <c r="J25" i="1"/>
  <c r="J26" i="1"/>
  <c r="J27" i="1"/>
  <c r="J28" i="1"/>
  <c r="J30" i="1"/>
  <c r="J31" i="1"/>
  <c r="J32" i="1"/>
  <c r="J2" i="1"/>
  <c r="J3" i="1"/>
  <c r="J4" i="1"/>
  <c r="J5" i="1"/>
  <c r="J6" i="1"/>
  <c r="J7" i="1"/>
  <c r="J8" i="1"/>
  <c r="J9" i="1"/>
  <c r="J10" i="1"/>
  <c r="J11" i="1"/>
  <c r="J42" i="1"/>
  <c r="D8" i="4" s="1"/>
  <c r="L42" i="1"/>
  <c r="L35" i="1"/>
  <c r="L38" i="1" s="1"/>
  <c r="L39" i="1" s="1"/>
  <c r="F5" i="3" s="1"/>
  <c r="K19" i="1"/>
  <c r="J19" i="1" s="1"/>
  <c r="J12" i="1"/>
  <c r="J64" i="2"/>
  <c r="J65" i="2" s="1"/>
  <c r="J4" i="2"/>
  <c r="J6" i="2"/>
  <c r="J7" i="2"/>
  <c r="J9" i="2"/>
  <c r="J10" i="2"/>
  <c r="J11" i="2"/>
  <c r="J12" i="2"/>
  <c r="J15" i="2"/>
  <c r="J17" i="2"/>
  <c r="J18" i="2"/>
  <c r="J19" i="2"/>
  <c r="J20" i="2"/>
  <c r="J21" i="2"/>
  <c r="J22" i="2"/>
  <c r="J25" i="2"/>
  <c r="J27" i="2"/>
  <c r="J29" i="2"/>
  <c r="J30" i="2"/>
  <c r="J31" i="2"/>
  <c r="J33" i="2"/>
  <c r="J35" i="2"/>
  <c r="J37" i="2"/>
  <c r="J38" i="2"/>
  <c r="J39" i="2"/>
  <c r="J40" i="2"/>
  <c r="J41" i="2"/>
  <c r="J43" i="2"/>
  <c r="J44" i="2"/>
  <c r="J45" i="2"/>
  <c r="J46" i="2"/>
  <c r="J49" i="2"/>
  <c r="J50" i="2"/>
  <c r="J51" i="2"/>
  <c r="J52" i="2"/>
  <c r="J53" i="2"/>
  <c r="J2" i="2"/>
  <c r="K3" i="2"/>
  <c r="K26" i="2"/>
  <c r="K28" i="2"/>
  <c r="K32" i="2"/>
  <c r="L36" i="1" l="1"/>
  <c r="F2" i="3" s="1"/>
  <c r="G35" i="1"/>
  <c r="H35" i="1"/>
  <c r="I35" i="1"/>
  <c r="F10" i="1"/>
  <c r="F35" i="1" s="1"/>
  <c r="F55" i="2"/>
  <c r="G55" i="2"/>
  <c r="H55" i="2"/>
  <c r="E65" i="2"/>
  <c r="L65" i="2"/>
  <c r="K65" i="2"/>
  <c r="D65" i="2"/>
  <c r="K42" i="1"/>
  <c r="D42" i="1"/>
  <c r="B8" i="4" s="1"/>
  <c r="E41" i="1"/>
  <c r="L16" i="2"/>
  <c r="J16" i="2" s="1"/>
  <c r="D7" i="1"/>
  <c r="E7" i="1"/>
  <c r="E42" i="1" l="1"/>
  <c r="C8" i="4" s="1"/>
  <c r="C2" i="4"/>
  <c r="D7" i="2"/>
  <c r="E7" i="2"/>
  <c r="L48" i="2"/>
  <c r="J48" i="2" s="1"/>
  <c r="L26" i="2" l="1"/>
  <c r="J26" i="2" s="1"/>
  <c r="L23" i="2"/>
  <c r="J23" i="2" s="1"/>
  <c r="E41" i="2"/>
  <c r="D41" i="2"/>
  <c r="L36" i="2"/>
  <c r="J36" i="2" s="1"/>
  <c r="L14" i="2"/>
  <c r="J14" i="2" s="1"/>
  <c r="L28" i="2" l="1"/>
  <c r="J28" i="2" s="1"/>
  <c r="L32" i="2"/>
  <c r="J32" i="2" s="1"/>
  <c r="E11" i="2" l="1"/>
  <c r="E55" i="2" l="1"/>
  <c r="E58" i="2" s="1"/>
  <c r="E61" i="2" s="1"/>
  <c r="E62" i="2" s="1"/>
  <c r="C7" i="3" s="1"/>
  <c r="I61" i="2"/>
  <c r="E56" i="2"/>
  <c r="C3" i="3" s="1"/>
  <c r="D5" i="1"/>
  <c r="E5" i="1"/>
  <c r="K22" i="1"/>
  <c r="J22" i="1" s="1"/>
  <c r="D22" i="1"/>
  <c r="E22" i="1"/>
  <c r="K16" i="1"/>
  <c r="J16" i="1" s="1"/>
  <c r="K17" i="1"/>
  <c r="J17" i="1" s="1"/>
  <c r="K29" i="1"/>
  <c r="J29" i="1" s="1"/>
  <c r="E6" i="1"/>
  <c r="D6" i="1"/>
  <c r="D2" i="1"/>
  <c r="E2" i="1"/>
  <c r="D17" i="1"/>
  <c r="E17" i="1"/>
  <c r="E25" i="1"/>
  <c r="D25" i="1"/>
  <c r="D31" i="1"/>
  <c r="E29" i="1"/>
  <c r="D29" i="1"/>
  <c r="D12" i="1"/>
  <c r="D18" i="1"/>
  <c r="D27" i="1"/>
  <c r="J35" i="1" l="1"/>
  <c r="E59" i="2"/>
  <c r="C6" i="3" s="1"/>
  <c r="L34" i="2"/>
  <c r="J34" i="2" s="1"/>
  <c r="D34" i="2"/>
  <c r="D55" i="2" s="1"/>
  <c r="K55" i="2"/>
  <c r="L3" i="2"/>
  <c r="J3" i="2" s="1"/>
  <c r="J38" i="1" l="1"/>
  <c r="J39" i="1" s="1"/>
  <c r="J36" i="1"/>
  <c r="D2" i="3" s="1"/>
  <c r="K61" i="2"/>
  <c r="D56" i="2"/>
  <c r="B3" i="3" s="1"/>
  <c r="D58" i="2"/>
  <c r="K58" i="2"/>
  <c r="K56" i="2"/>
  <c r="E3" i="3" s="1"/>
  <c r="L24" i="2"/>
  <c r="J24" i="2" s="1"/>
  <c r="L13" i="2"/>
  <c r="J13" i="2" s="1"/>
  <c r="L47" i="2"/>
  <c r="J47" i="2" s="1"/>
  <c r="D62" i="2" l="1"/>
  <c r="B7" i="3" s="1"/>
  <c r="D61" i="2"/>
  <c r="K59" i="2"/>
  <c r="E6" i="3" s="1"/>
  <c r="K62" i="2"/>
  <c r="E7" i="3" s="1"/>
  <c r="D59" i="2"/>
  <c r="B6" i="3" s="1"/>
  <c r="L8" i="2"/>
  <c r="J8" i="2" s="1"/>
  <c r="L42" i="2"/>
  <c r="J42" i="2" s="1"/>
  <c r="L5" i="2" l="1"/>
  <c r="K35" i="1"/>
  <c r="E19" i="1"/>
  <c r="D24" i="1"/>
  <c r="D13" i="1"/>
  <c r="D11" i="1"/>
  <c r="D20" i="1"/>
  <c r="E4" i="1"/>
  <c r="E10" i="1"/>
  <c r="D4" i="1"/>
  <c r="D8" i="1"/>
  <c r="D10" i="1"/>
  <c r="E35" i="1" l="1"/>
  <c r="E36" i="1" s="1"/>
  <c r="C2" i="3" s="1"/>
  <c r="C11" i="3" s="1"/>
  <c r="L55" i="2"/>
  <c r="L61" i="2" s="1"/>
  <c r="L62" i="2" s="1"/>
  <c r="F7" i="3" s="1"/>
  <c r="F13" i="3" s="1"/>
  <c r="J5" i="2"/>
  <c r="J55" i="2" s="1"/>
  <c r="K36" i="1"/>
  <c r="E2" i="3" s="1"/>
  <c r="E11" i="3" s="1"/>
  <c r="K38" i="1"/>
  <c r="K39" i="1" s="1"/>
  <c r="E38" i="1"/>
  <c r="E39" i="1" s="1"/>
  <c r="C5" i="3" s="1"/>
  <c r="D35" i="1"/>
  <c r="D5" i="3" l="1"/>
  <c r="E5" i="3"/>
  <c r="L58" i="2"/>
  <c r="L59" i="2" s="1"/>
  <c r="F6" i="3" s="1"/>
  <c r="F12" i="3" s="1"/>
  <c r="L56" i="2"/>
  <c r="F3" i="3" s="1"/>
  <c r="F11" i="3" s="1"/>
  <c r="J61" i="2"/>
  <c r="J62" i="2" s="1"/>
  <c r="D7" i="3" s="1"/>
  <c r="J56" i="2"/>
  <c r="D3" i="3" s="1"/>
  <c r="D11" i="3" s="1"/>
  <c r="J58" i="2"/>
  <c r="J59" i="2" s="1"/>
  <c r="D6" i="3" s="1"/>
  <c r="C13" i="3"/>
  <c r="C12" i="3"/>
  <c r="D36" i="1"/>
  <c r="B2" i="3" s="1"/>
  <c r="B11" i="3" s="1"/>
  <c r="D38" i="1"/>
  <c r="D39" i="1" s="1"/>
  <c r="B5" i="3" s="1"/>
  <c r="B12" i="3" s="1"/>
  <c r="E13" i="3" l="1"/>
  <c r="E12" i="3"/>
  <c r="D12" i="3"/>
  <c r="D13" i="3"/>
  <c r="B13" i="3"/>
</calcChain>
</file>

<file path=xl/sharedStrings.xml><?xml version="1.0" encoding="utf-8"?>
<sst xmlns="http://schemas.openxmlformats.org/spreadsheetml/2006/main" count="272" uniqueCount="243">
  <si>
    <t>Artikel</t>
  </si>
  <si>
    <t>Url</t>
  </si>
  <si>
    <t>4 doden, 40 gewonden: wat we weten over de aanval in
Londen</t>
  </si>
  <si>
    <t>Datum</t>
  </si>
  <si>
    <t>https://www.demorgen.be/buitenland/4-doden-40-gewonden-wat-we-weten-over-de-aanval-in-londen-b6145525/</t>
  </si>
  <si>
    <t>https://www.demorgen.be/buitenland/aanslag-londen-8-arrestaties-bij-politie-invallen-dodentol-bijgesteld-naar-4-bbd3024a/</t>
  </si>
  <si>
    <t>Aanslag Londen: 8 arrestaties bij politie-invallen, dodentol
bijgesteld naar 4</t>
  </si>
  <si>
    <t>Aanslag op de moeder aller parlementen: dit gebeurde er in
Londen</t>
  </si>
  <si>
    <t>https://www.demorgen.be/buitenland/aanslag-op-de-moeder-aller-parlementen-dit-gebeurde-er-in-londen-b2193e66/</t>
  </si>
  <si>
    <t>Al 400.000 euro voor vermoorde agent Londen</t>
  </si>
  <si>
    <t>https://www.demorgen.be/buitenland/al-400-000-euro-voor-vermoorde-agent-londen-b191a5f8/</t>
  </si>
  <si>
    <t>Dader aanslag Londen heette oorspronkelijk Adrian Russell</t>
  </si>
  <si>
    <t>https://www.demorgen.be/buitenland/dader-aanslag-londen-heette-oorspronkelijk-adrian-russell-b52f3e9a/</t>
  </si>
  <si>
    <t>Dader aanslag Londen is 52-jarige Khalid Masood</t>
  </si>
  <si>
    <t>https://www.demorgen.be/buitenland/dader-aanslag-londen-is-52-jarige-khalid-masood-be4f0c33/</t>
  </si>
  <si>
    <t>Dader aanslag Londen is Khalid Masood, een
'carrièrecrimineel' met drie kinderen</t>
  </si>
  <si>
    <t>https://www.demorgen.be/buitenland/dader-aanslag-londen-is-khalid-masood-een-carrierecrimineel-met-drie-kinderen-bc13e81e/</t>
  </si>
  <si>
    <t>https://www.demorgen.be/buitenland/dader-aanslag-londen-was-gedurende-tien-jaar-regelmatig-in-saoedi-arabie-bd101d28/</t>
  </si>
  <si>
    <t>Dader was twee minuten voor aanslag Londen nog op
Whatsapp, maar met wie?</t>
  </si>
  <si>
    <t>https://www.demorgen.be/buitenland/dat-spoor-van-dader-aanslag-londen-naar-birmingham-leidt-is-geen-verrassing-bdab8ebb/</t>
  </si>
  <si>
    <t>Dat spoor van dader aanslag Londen naar Birmingham leidt,
is geen verrassing</t>
  </si>
  <si>
    <t>https://www.demorgen.be/technologie/dader-was-twee-minuten-voor-aanslag-londen-nog-op-whatsapp-maar-met-wie-bf02e140/</t>
  </si>
  <si>
    <t>Doden na extreemrechtse mars: FBI opent onderzoek</t>
  </si>
  <si>
    <t>https://www.demorgen.be/buitenland/doden-na-extreemrechtse-mars-fbi-opent-onderzoek-b740cdc8/</t>
  </si>
  <si>
    <t>Amerika rouwt om Heather Heyer: "Ze had altijd een sterk
gevoel van goed en fout"</t>
  </si>
  <si>
    <t>https://www.demorgen.be/buitenland/amerika-rouwt-om-heather-heyer-ze-had-altijd-een-sterk-gevoel-van-goed-en-fout-bfb329ec/</t>
  </si>
  <si>
    <t>Opmerking</t>
  </si>
  <si>
    <t>Het woord terrorist wordt vermeld in een citaat van Bernie Sanders</t>
  </si>
  <si>
    <t>Adviesraad Trump loopt leeg: bedrijfsleider nummer drie
stapt op</t>
  </si>
  <si>
    <t>Anti-nazifilm uit 1943 laat niemand onberoerd na rellen in
Charlottesville</t>
  </si>
  <si>
    <t>https://www.demorgen.be/buitenland/anti-nazifilm-uit-1943-laat-niemand-onberoerd-na-rellen-in-charlottesville-ba1ac68f/</t>
  </si>
  <si>
    <t>De herverkiezingscampagne van Trump is officieel
begonnen</t>
  </si>
  <si>
    <t>https://www.demorgen.be/buitenland/de-herverkiezingscampagne-van-trump-is-officieel-begonnen-bc25056a/</t>
  </si>
  <si>
    <t>Dit is wat we weten over de verdachte die inreed op
betogers in Charlottesville</t>
  </si>
  <si>
    <t>https://www.demorgen.be/buitenland/dit-is-wat-we-weten-over-de-verdachte-die-inreed-op-betogers-in-charlottesville-bcc3510a/</t>
  </si>
  <si>
    <t>https://www.demorgen.be/buitenland/-een-bijzondere-jonge-vrouw-trump-brengt-onverwacht-hulde-aan-slachtoffer-charlottesville-bf391c50/</t>
  </si>
  <si>
    <t>"Een bijzondere jonge vrouw": Trump brengt onverwacht
hulde aan slachtoffer Charlottesville</t>
  </si>
  <si>
    <t>https://www.demorgen.be/buitenland/en-plots-is-het-gelukkigste-stadje-van-de-vs-een-slagveld-van-haat-b1877866/</t>
  </si>
  <si>
    <t>https://www.demorgen.be/plus/en-plotseling-is-het-gelukkigste-stadje-een-slagveld-van-haat-b-1502667601427/</t>
  </si>
  <si>
    <t>https://www.demorgen.be/fotografie/extreemrechts-betoogt-met-nazisymbolen-en-hitlergroet-in-virginia-fc2fa601/</t>
  </si>
  <si>
    <t>Extreemrechtse Amerikanen kondigen nieuwe betoging aan</t>
  </si>
  <si>
    <t>https://www.demorgen.be/buitenland/extreemrechtse-amerikanen-kondigen-nieuwe-betoging-aan-b7929c03/</t>
  </si>
  <si>
    <t>De foto (en vermoedelijk ook de fotocaption waarin het woord voorkomt) is van AFP.</t>
  </si>
  <si>
    <t>https://www.demorgen.be/buitenland/extreem-rechtse-amerikanen-overspoelen-universiteitsstadje-auto-ingereden-op-betogers-b7ea6198/</t>
  </si>
  <si>
    <t>Geconfedereerde standbeelden vannacht in stilte
weggehaald uit Baltimore</t>
  </si>
  <si>
    <t>https://www.demorgen.be/buitenland/geconfedereerde-standbeelden-vannacht-in-stilte-weggehaald-uit-baltimore-bf506697/</t>
  </si>
  <si>
    <t>Geëmotioneerde Jimmy Fallon: "Dat onze president 2 dagen
nodig had om racisten af te keuren, is beschamend"</t>
  </si>
  <si>
    <t>https://www.demorgen.be/tvmedia/geemotioneerde-jimmy-fallon-dat-onze-president-2-dagen-nodig-had-om-racisten-af-te-keuren-is-beschamend-b9e66185/</t>
  </si>
  <si>
    <t>"Dit is terrorisme" wordt geciteerd in een uitspraak van TV-figuur Jimmy Falon.</t>
  </si>
  <si>
    <t>Gefascineerd door nazi's, moeder bedreigd, hunker naar
heldendom: zo radicaliseerde aanslagpleger Charlottesville</t>
  </si>
  <si>
    <t>https://www.demorgen.be/buitenland/gefascineerd-door-nazi-s-moeder-bedreigd-hunker-naar-heldendom-zo-radicaliseerde-aanslagpleger-charlottesville-b0589f11/</t>
  </si>
  <si>
    <t>En opnieuw wezen socialmediaspeurders de foute dader
aan</t>
  </si>
  <si>
    <t>https://www.demorgen.be/buitenland/en-opnieuw-wezen-socialmediaspeurders-de-foute-dader-aan-b2597ba3/</t>
  </si>
  <si>
    <t>Even paniek om verdacht pakket vlakbij Westminster</t>
  </si>
  <si>
    <t>https://www.demorgen.be/buitenland/even-paniek-om-verdacht-pakket-vlakbij-westminster-b3cda421/</t>
  </si>
  <si>
    <t>Handelde dader Londen alleen of niet?</t>
  </si>
  <si>
    <t>https://www.demorgen.be/buitenland/handelde-dader-londen-alleen-of-niet-b8c86cc3/</t>
  </si>
  <si>
    <t>Honderden Londenaars komen samen op Trafalgar Square
voor eerbetoon aan slachtoffers</t>
  </si>
  <si>
    <t>https://www.demorgen.be/buitenland/honderden-londenaars-komen-samen-op-trafalgar-square-voor-eerbetoon-aan-slachtoffers-b699c6dc/</t>
  </si>
  <si>
    <t>Woord 'terrorisme' wordt vermeld in citaat van Londense Burgemeester</t>
  </si>
  <si>
    <t>IS eist aanslag op</t>
  </si>
  <si>
    <t>https://www.demorgen.be/buitenland/is-eist-aanslag-op-b201ba77/</t>
  </si>
  <si>
    <t>Moslim zamelt meer dan 20.000 euro in voor slachtoffers Londen</t>
  </si>
  <si>
    <t>https://www.demorgen.be/buitenland/moslim-zamelt-meer-dan-20-000-euro-in-voor-slachtoffers-londen-b7d8ae06/</t>
  </si>
  <si>
    <t>https://www.demorgen.be/buitenland/-onverschillig-stapte-de-moslima-terreurslachtoffers-voorbij-geviseerde-vrouw-reageert-op-de-haat-b85f6d77/</t>
  </si>
  <si>
    <t>"Onverschillig stapte de moslima terreurslachtoffers
voorbij": geviseerde vrouw reageert op de haat</t>
  </si>
  <si>
    <t>Ook Khalid Masood laat de wereld achter met niets dan
verbijsterende feitjes en vragen</t>
  </si>
  <si>
    <t>https://www.demorgen.be/buitenland/ook-khalid-masood-laat-de-wereld-achter-met-niets-dan-verbijsterende-feitjes-en-vragen-b3d81a8f/</t>
  </si>
  <si>
    <t>Politie: aanslagpleger Londen handelde alleen</t>
  </si>
  <si>
    <t>https://www.demorgen.be/buitenland/politie-aanslagpleger-londen-handelde-alleen-b46e7208/</t>
  </si>
  <si>
    <t>Politie wil toegang tot WhatsAppberichten</t>
  </si>
  <si>
    <t>https://www.demorgen.be/buitenland/politie-wil-toegang-tot-whatsappberichten-be86f098/</t>
  </si>
  <si>
    <t>Politieman poseert met Amerikaanse toeriste voor
parlement in Londen. Drie kwartier later is hij dood</t>
  </si>
  <si>
    <t>https://www.demorgen.be/buitenland/politieman-poseert-met-amerikaanse-toeriste-voor-parlement-in-londen-drie-kwartier-later-is-hij-dood-b9a032e3/</t>
  </si>
  <si>
    <t>Reportage. Hyundai leidt naar Birmingham, waar dader
Khalid Masood woonde</t>
  </si>
  <si>
    <t>https://www.demorgen.be/plus/reportage-hyundai-leidt-naar-birmingham-waar-dader-khalid-masood-woonde-b-1490316009841/</t>
  </si>
  <si>
    <t>https://www.demorgen.be/fotografie/terreur-aan-brits-parlement-en-westminster-bridge-fc58c478/</t>
  </si>
  <si>
    <t>Terreur is terug in Londen</t>
  </si>
  <si>
    <t>https://www.demorgen.be/plus/terreur-is-terug-in-londen-b-1490230202611/</t>
  </si>
  <si>
    <t>Terreur treft Westminster</t>
  </si>
  <si>
    <t>https://www.demorgen.be/plus/terreur-treft-westminster-b-1490230201212/</t>
  </si>
  <si>
    <t>Terreurdaad in Londen eist vijfde leven</t>
  </si>
  <si>
    <t>https://www.demorgen.be/buitenland/terreurdaad-in-londen-eist-vijfde-leven-bf70b455/</t>
  </si>
  <si>
    <t>Van carrièrecrimineel naar atypische terrorist: de vreemde
levenswandel Khalid Masood</t>
  </si>
  <si>
    <t>https://www.demorgen.be/buitenland/van-carrierecrimineel-naar-atypische-terrorist-de-vreemde-levenswandel-khalid-masood-b27a988a/</t>
  </si>
  <si>
    <t>Terreurexperte: "Birmingham was voor Molenbeek hét
terroristische centrum van Europa"</t>
  </si>
  <si>
    <t>https://www.demorgen.be/buitenland/terreurexperte-birmingham-was-voor-molenbeek-het-terroristische-centrum-van-europa-b9e9140f/</t>
  </si>
  <si>
    <t>Video toont moment van aanslag op Westminster Bridge</t>
  </si>
  <si>
    <t>https://www.demorgen.be/buitenland/video-toont-moment-van-aanslag-op-westminster-bridge-b0eaead0/</t>
  </si>
  <si>
    <t>Vier doden en twintig gewonden bij aanslag aan Brits
parlement</t>
  </si>
  <si>
    <t>https://www.demorgen.be/buitenland/vier-doden-en-twintig-gewonden-bij-aanslag-aan-brits-parlement-b60dc0a2/</t>
  </si>
  <si>
    <t>Vlaamse studenten zien paniek in Londen: "Drie schoten
gehoord"</t>
  </si>
  <si>
    <t>https://www.demorgen.be/buitenland/vlaamse-studenten-zien-paniek-in-londen-drie-schoten-gehoord-bd760da0/</t>
  </si>
  <si>
    <t>Dader aanslag Londen was gedurende tien jaar regelmatig in Saoedi-Arabië</t>
  </si>
  <si>
    <t>Totaal</t>
  </si>
  <si>
    <t>Gemiddelde</t>
  </si>
  <si>
    <t>Opvallend: positief artikel (want 'moslim zamelt geld in voor overledenen') maar laatste paragraaf: "Bij de aanslag kwamen vier mensen om het leven en vielen er meer dan 40 gewonden. Dader Khalid Masood werd doodgeschoten door de politie. De aanslag werd nadien opgeëist door terreurorganisatie Islamitische Staat." Deze keer geen verdere uitleg in de zin van "Maar dat doet IS geregeld, ook als ze er niet achter zitten."</t>
  </si>
  <si>
    <t>Terreur aan Brits parlement en Westminster Bridge (Fotoreportage)</t>
  </si>
  <si>
    <t>https://www.demorgen.be/buitenland/adviesraad-trump-loopt-leeg-bedrijfsleider-nummer-drie-stapt-op-b24572cc/</t>
  </si>
  <si>
    <t>Extreemrechts betoogt met nazisymbolen en Hitlergroet in
Virginia (fotoreportage)</t>
  </si>
  <si>
    <t>Het is bijzonder zorgelijk dat de president van de VS er niet
in slaagt de verantwoordelijken bij naam te noemen</t>
  </si>
  <si>
    <t>https://www.demorgen.be/opinie/het-is-bijzonder-zorgelijk-dat-de-president-van-de-vs-er-niet-in-slaagt-de-verantwoordelijken-bij-naam-te-noemen-b978383e/</t>
  </si>
  <si>
    <t>Hoe Trump de bal volledig misslaat</t>
  </si>
  <si>
    <t>Interessant: de term 'terrorisme' wordt enkel gelinkt aan feiten die Obama had moeten 'islamitisch terrorisme' noemen wanneer hij dat niet gedaan had. Het verwijt wordt gemaakt dat Trump dat nu ook niet doet, maar het opiniestuk zelf vermeld het zelf ook geen enkele keer. Laat staan dat het bredere ideologische kader (rechts, extreemrechts, nationalisme) vermeld wordt (zelfs niet white supremacy of racisme).</t>
  </si>
  <si>
    <t>https://www.demorgen.be/opinie/hoe-trump-de-bal-volledig-misslaat-b2ec29eb/</t>
  </si>
  <si>
    <t>In het Zuiden van Amerika is het verleden niet voorbij</t>
  </si>
  <si>
    <t>https://www.demorgen.be/opinie/in-het-zuiden-van-amerika-is-het-verleden-niet-voorbij-bdae7411/</t>
  </si>
  <si>
    <t>Invloedrijke zwarte CEO stapt uit presidentiële adviesraad
na Charlottesville, Trump reageert woedend</t>
  </si>
  <si>
    <t>https://www.demorgen.be/buitenland/invloedrijke-zwarte-ceo-stapt-uit-presidentiele-adviesraad-na-charlottesville-trump-reageert-woedend-bca55018/</t>
  </si>
  <si>
    <t>Ivanka Trump veroordeelt racisten en neonazi's wél</t>
  </si>
  <si>
    <t>https://www.demorgen.be/buitenland/ivanka-trump-veroordeelt-racisten-en-neonazi-s-wel-b0a52f69/</t>
  </si>
  <si>
    <t>Kritiek op Farage na Charlottesville: "Jaren haat gezaaid en
dan niet geloven dat ze je boodschap volgen"</t>
  </si>
  <si>
    <t>https://www.demorgen.be/buitenland/kritiek-op-farage-na-charlottesville-jaren-haat-gezaaid-en-dan-niet-geloven-dat-ze-je-boodschap-volgen-bc436e10/</t>
  </si>
  <si>
    <t>Kritiek op Trump om voorzichtige taal</t>
  </si>
  <si>
    <t>https://www.demorgen.be/buitenland/kritiek-op-trump-om-voorzichtige-taal-bed0a7f5/</t>
  </si>
  <si>
    <t>Ku Klux Klan-leider: "Ik ben blij dat dat meisje stierf in
Charlottesville</t>
  </si>
  <si>
    <t>https://www.demorgen.be/buitenland/ku-klux-klan-leider-ik-ben-blij-dat-dat-meisje-stierf-in-charlottesville-b959c94b/</t>
  </si>
  <si>
    <t>Leegloop adviesraad Trump zet zich voort: alweer twee
leden minder</t>
  </si>
  <si>
    <t>https://www.demorgen.be/buitenland/leegloop-adviesraad-trump-zet-zich-voort-alweer-twee-leden-minder-b97ae69d/</t>
  </si>
  <si>
    <t>Terrorisme geciteerd in een uitspraak van Trumka die weggaat uit de adviesraad.</t>
  </si>
  <si>
    <t>Nazisite offline na beledigen dodelijk slachtoffer
Charlottesville: "Dikke, kinderloze slet"</t>
  </si>
  <si>
    <t>https://www.demorgen.be/buitenland/nazisite-offline-na-beledigen-dodelijk-slachtoffer-charlottesville-dikke-kinderloze-slet-bf8af0e7/</t>
  </si>
  <si>
    <t>Neonazisite Daily Stormer duikt weer op met Russische
domeinnaam</t>
  </si>
  <si>
    <t>https://www.demorgen.be/buitenland/neonazisite-daily-stormer-duikt-weer-op-met-russische-domeinnaam-b28920bf/</t>
  </si>
  <si>
    <t>Noodtoestand na extreemrechts protest</t>
  </si>
  <si>
    <t>De kop noemt het niet alleen geen terreur, maar noemt het expliciet 'extreemrechts protest'. In het artikel wordt consequent gesproken over 'extreemrechtse betogers'.</t>
  </si>
  <si>
    <t>Obama's tweet na extreemrechts geweld meeste gelikete
ooit</t>
  </si>
  <si>
    <t>https://www.demorgen.be/buitenland/obama-s-tweet-na-extreemrechts-geweld-meeste-gelikete-ooit-bb704764/</t>
  </si>
  <si>
    <t>Ook familie Bush ontevreden over uitspraken van Trump</t>
  </si>
  <si>
    <t>https://www.demorgen.be/buitenland/ook-familie-bush-ontevreden-over-uitspraken-van-trump-b2589087/</t>
  </si>
  <si>
    <t>Ouders slachtoffer Charlottesville geven emotionele
toespraken op herdenkingsplechtigheid</t>
  </si>
  <si>
    <t>https://www.demorgen.be/buitenland/ouders-slachtoffer-charlottesville-geven-emotionele-toespraken-op-herdenkingsplechtigheid-be28926f/</t>
  </si>
  <si>
    <t>Pence steunt zijn president: "Trump is heel duidelijk over
deze kwestie"</t>
  </si>
  <si>
    <t>https://www.demorgen.be/buitenland/pence-steunt-zijn-president-trump-is-heel-duidelijk-over-deze-kwestie-bb9f79bb/</t>
  </si>
  <si>
    <t>Populisme-expert: "Uiterst rechts voelt zich gesterkt door
Trump"</t>
  </si>
  <si>
    <t>https://www.demorgen.be/buitenland/populisme-expert-uiterst-rechts-voelt-zich-gesterkt-door-trump-b7d9726c/</t>
  </si>
  <si>
    <t>Rellen in Charlottesville eisen 3 mensenlevens, 30 anderen
gewond</t>
  </si>
  <si>
    <t>https://www.demorgen.be/buitenland/rellen-in-charlottesville-eisen-3-mensenlevens-30-anderen-gewond-b8fd3115/</t>
  </si>
  <si>
    <t>Steeds meer steden halen geconfedereerde standbeelden
weg</t>
  </si>
  <si>
    <t>https://www.demorgen.be/buitenland/steeds-meer-steden-halen-geconfedereerde-standbeelden-weg-bf506697/</t>
  </si>
  <si>
    <t>Steve Bannon onder vuur, roep om ontslag topadviseur
Trump klinkt luider</t>
  </si>
  <si>
    <t>https://www.demorgen.be/buitenland/steve-bannon-onder-vuur-roep-om-ontslag-topadviseur-trump-klinkt-luider-bf688df0/</t>
  </si>
  <si>
    <t>Strijdvaardige Trump haalt nu uit naar linkse groeperingen
in Charlottesville</t>
  </si>
  <si>
    <t>https://www.demorgen.be/buitenland/strijdvaardige-trump-haalt-nu-uit-naar-linkse-groeperingen-in-charlottesville-be7b1aae/</t>
  </si>
  <si>
    <t>Theresa May over Charlottesville: "Extreemrechts moet je
altijd veroordelen"</t>
  </si>
  <si>
    <t>https://www.demorgen.be/buitenland/theresa-may-over-charlottesville-extreemrechts-moet-je-altijd-veroordelen-b3a54e4f/</t>
  </si>
  <si>
    <t>Treft Trump schuld?</t>
  </si>
  <si>
    <t>https://www.demorgen.be/plus/treft-trump-schuld-b-1502667601495/</t>
  </si>
  <si>
    <t>https://www.demorgen.be/buitenland/noodtoestand-na-extreemrechts-protest-bd1b7c9a/</t>
  </si>
  <si>
    <t>Terreuraanslag wordt vermeld in een citaat van een tweet van Marco Rubio.</t>
  </si>
  <si>
    <t>Trump geeft ultrarechtse randgroepen nieuwe hoop</t>
  </si>
  <si>
    <t>https://www.demorgen.be/buitenland/trump-geeft-ultrarechtse-randgroepen-nieuwe-hoop-becf282e/</t>
  </si>
  <si>
    <t>Trump incasseert klappen na Charlottesville</t>
  </si>
  <si>
    <t>https://www.demorgen.be/buitenland/trump-incasseert-klappen-na-charlottesville-b2415a91/</t>
  </si>
  <si>
    <t>Trump keert voor het eerst terug naar Trump Tower: "New
York haat je"</t>
  </si>
  <si>
    <t>https://www.demorgen.be/buitenland/trump-keert-voor-het-eerst-terug-naar-trump-tower-new-york-haat-je-b947b801/</t>
  </si>
  <si>
    <t>Trump onderbreekt vakantie om Charlottesville</t>
  </si>
  <si>
    <t>https://www.demorgen.be/buitenland/trump-onderbreekt-vakantie-om-charlottesville-b4c6c245/</t>
  </si>
  <si>
    <t>Trump oogst storm van kritiek: "Neen, beide kampen zijn
niet schuldig. Blanke suprematie is weerzinwekkend"</t>
  </si>
  <si>
    <t>https://www.demorgen.be/buitenland/trump-oogst-storm-van-kritiek-neen-beide-kampen-zijn-niet-schuldig-blanke-suprematie-is-weerzinwekkend-b6a18697/</t>
  </si>
  <si>
    <t>Trump schoffeert bedrijfsleiders die uit adviesraad gestapt
zijn</t>
  </si>
  <si>
    <t>https://www.demorgen.be/buitenland/trump-schoffeert-bedrijfsleiders-die-uit-adviesraad-gestapt-zijn-bdaa67f1/</t>
  </si>
  <si>
    <t>Trump veroordeelt voor het eerst uitdrukkelijk racistisch
geweld: "Racisme is des duivels, KKK en neonazi's zijn
uitschot"</t>
  </si>
  <si>
    <t>https://www.demorgen.be/buitenland/trump-veroordeelt-voor-het-eerst-uitdrukkelijk-racistisch-geweld-racisme-is-des-duivels-kkk-en-neonazi-s-zijn-uitschot-b3582bf5/</t>
  </si>
  <si>
    <t>https://www.demorgen.be/buitenland/trump-zegt-opnieuw-dat-beide-kampen-schuldig-zijn-aan-geweld-in-charlottesville-b7c52dd9/</t>
  </si>
  <si>
    <t>Terrorisme wordt vernoemd in een citaat van Richard Trumka</t>
  </si>
  <si>
    <t>Twitteraar achterhaalt identiteit van extreemrechtse
betogers: neonazi ontslagen</t>
  </si>
  <si>
    <t>https://www.demorgen.be/buitenland/twitteraar-achterhaalt-identiteit-van-extreemrechtse-betogers-neonazi-ontslagen-ba35edcf/</t>
  </si>
  <si>
    <t>Vader van rechts-extremist in Charlottesville schrijft open
brief aan zoon: "Je bent niet langer welkom"</t>
  </si>
  <si>
    <t>https://www.demorgen.be/buitenland/vader-van-rechts-extremist-in-charlottesville-schrijft-open-brief-aan-zoon-je-bent-niet-langer-welkom-b352a4b1/</t>
  </si>
  <si>
    <t xml:space="preserve"> </t>
  </si>
  <si>
    <t>Terreur enkel vermeld in citaat</t>
  </si>
  <si>
    <t>VICE News toont hoe fel het er echt aan toeging in
Charlottesville: "Er zullen nog veel mensen sterven voor we
hier klaar zijn"</t>
  </si>
  <si>
    <t>https://www.demorgen.be/buitenland/vice-news-toont-hoe-fel-het-er-echt-aan-toeging-in-charlottesville-er-zullen-nog-veel-mensen-sterven-voor-we-hier-klaar-zijn-b45c0acc/</t>
  </si>
  <si>
    <t>Wat is dat toch met die Elvis Presley?</t>
  </si>
  <si>
    <t>https://www.demorgen.be/opinie/wat-is-dat-toch-met-die-elvis-presley-bfa7a076/</t>
  </si>
  <si>
    <t>Woordvoerder Witte Huis: "Trump veroordeelt
extreemrechts"</t>
  </si>
  <si>
    <t>https://www.demorgen.be/buitenland/woordvoerder-witte-huis-trump-veroordeelt-extreemrechts-bcf72971/</t>
  </si>
  <si>
    <t>Zware kritiek op Trump na reactie op doden in
Charlottesville: "Hij leutert in het aanschijn van een
tragedie"</t>
  </si>
  <si>
    <t>https://www.demorgen.be/buitenland/zware-kritiek-op-trump-na-reactie-op-doden-in-charlottesville-hij-leutert-in-het-aanschijn-van-een-tragedie-b70e6219/</t>
  </si>
  <si>
    <t>De daad wordt enkel expliciet terrorisme genoemd in citaten van Cory Gardner en Marco Rubio. De andere vermelding van het woord terrorisme is in een open vraag van journalisten aan Trump of het wel zo benoemd kan worden.</t>
  </si>
  <si>
    <t>Extreem-rechtse Amerikanen overspoelen universiteitsstadje: auto ingereden op betogers</t>
  </si>
  <si>
    <t>Trump zegt (opnieuw) dat beide kampen schuldig zijn aan
geweld in Charlottesville / Boze en uitdagende Trump herhaalt: "Beide kampen schuldig aan geweld in Charlottesville"</t>
  </si>
  <si>
    <t>En plots is het gelukkigste stadje van de VS een slagveld van haat</t>
  </si>
  <si>
    <t>Aantallen in de titels</t>
  </si>
  <si>
    <t>Gecorrigeerde totalen</t>
  </si>
  <si>
    <t>Terreurdaad wordt enkel genoemd in een citaat van Marco Rubio</t>
  </si>
  <si>
    <t>Terreurdaad enkel vermeld in citaat</t>
  </si>
  <si>
    <t>Eenmaal gaat het om een vermelding in een citaat "Het contra-terrorismeteam in Parijs onderzoekt "een poging tot moord in verband met een terroristische onderneming". "</t>
  </si>
  <si>
    <t>Eenmaal gaat het om een vermelding in een citaat "Het contra-terrorismeteam in Parijs onderzoekt "een poging tot moord in verband met een terroristische onderneming". " 2 x gaat het om het citeren van May die de aanslager aanduidde als terrorist.</t>
  </si>
  <si>
    <t>Terrorisme en terreuraanslag allebei één keer vermeld in citaat van Scotland Yard politieofficier.</t>
  </si>
  <si>
    <t>Eenmaal gericht terrorist en eenmaal terrorisme in het algemeen vernoemd in citaat van David Videcette, een voormalige speurder van Scotland Yard</t>
  </si>
  <si>
    <t>Eenmaal gaat het om een letterlijke tweet die geciteerd wordt. (Het andere citaat is een 'samentrekking van verschillende tweets' en dus een redactionele keuze.)</t>
  </si>
  <si>
    <t>Het woord 'Terroristen' vermeld in quote van 'Rudd'</t>
  </si>
  <si>
    <t>Gebeurtenis</t>
  </si>
  <si>
    <t>Charlottesville</t>
  </si>
  <si>
    <t>Londen</t>
  </si>
  <si>
    <t>Gemiddeld aantal keer terreur(…)/terror(..)</t>
  </si>
  <si>
    <t>Aantal keren meer bij moslims</t>
  </si>
  <si>
    <t>Gewoon</t>
  </si>
  <si>
    <t>Gecorrigeerd 1</t>
  </si>
  <si>
    <t>Gecorrigeerd 2</t>
  </si>
  <si>
    <t>Gemiddeld aantal keer overkoepelend gedachtegoed</t>
  </si>
  <si>
    <t>Gemiddeld aantal keer kwalificatie van gedachtegoed als 'extreem'/'ultra'/'radicaal'</t>
  </si>
  <si>
    <t>Extremistische kwalificatie van rechts</t>
  </si>
  <si>
    <t>Rechts totaal</t>
  </si>
  <si>
    <t>Aantal keer islam/moslim/… totaal</t>
  </si>
  <si>
    <t>Extremistische kwalificatie van islam/moslim</t>
  </si>
  <si>
    <t>De kwalificatie van 'extremistische islam' is wat dubbel. Er staat immers "Kort voordien verklaarde de Britse premier Theresa May dat de dader, die door de politie werd doodgeschoten, een extremist met een islamitische ideologie was" en niet "Kort voordien verklaarde de Britse premier Theresa May dat de dader, die door de politie werd doodgeschoten, een extremistische islamitische ideologie aanhing."</t>
  </si>
  <si>
    <t>De verwijzingen naar islam worden niet gekwalificeerd. Er wordt wel het volgende gesteld: "Zijn woorden sluiten aan bij de verwoede pogingen van Britse moslimorganisaties om zich te distantiëren van de "aanval op de democratie"." Het gaat dus blijkbaar om een aanval van 'gewone' moslims op 'de democratie' waardoor andere 'gewone moslims' in hun haar krabben over hoe ze daar mee om moeten.</t>
  </si>
  <si>
    <t>Gemiddeld aantal keer vermelding van breder gedachtegoed zonder  kwalificatie</t>
  </si>
  <si>
    <t>Gemiddeld aantal keer benoemen terrorist / terreuraanslag / terreurdaad</t>
  </si>
  <si>
    <t>Drie keer worden varianten op het woord terreur vermeld in een citaat. Maar datzelfde of een zeer gelijkaardig citaat wordt wel drie keer herhaald (ook in de titel) met de extra kracht dat het gaat om een citaat van een 'terreurexperte'. Aangezien daarenboven gekozen werd om woorden als 'terreurexperte' niet mee te rekenen, kan men zich afvragen of we wel in rekening moeten brengen dat het hier om citaten gaat. // Ook interessant: de zin waarin het woord islam vermeld wordt: "In Birmingham is 22 procent van de inwoners islamitisch. 39 inwoners zijn de afgelopen jaren veroordeeld als terrorist." De gratuïte manier waarop islam en terreur op die manier als vanzelfsprekend aan elkaar gekoppeld worden is op zijn minst opvallend te noemen. // Daarenboven: de specifieke stroming van de islam wordt niet gekwalificeerd. Er wordt doorheen het hele artikel wel geregeld over 'moslims' in het algemeen gesproken en de manier waarop zij kunnen 'radicaliseren' binnen hun 'islam'.</t>
  </si>
  <si>
    <t>Lichtjes verbijsterende zin waarin het woord Islam vermeld wordt: "Hij heeft zich in de gevangenis tot de islam bekeerd en zijn identiteit van zich afgeworpen." / Even verbijsterend: "Meer nog dan alle vorige recente eenmanscommando's van IS wijkt het profiel van Khalid Masood (52) heel ver af van de profielen zoals we die tot hiertoe kenden." Dat het om een IS-strijder zou gaan, wordt hier als een feit vermeld, terwijl enkele dagen later zal blijken dat dit niet het geval was.</t>
  </si>
  <si>
    <t>Dit is een opiniestuk waarin expliciet wordt aangekaart dat deze daad ook een terreurdaad zou moeten genoemd worden. Er wordt ook heel wat verwezen naar andere terreurdaden die als zodanig benoemt worden. Dit artikel wordt dus best niet meegeeteld in het geheel.</t>
  </si>
  <si>
    <t>"De rellen in Charlottesville van zaterdag, waarbij een extreemrechtse demonstrant inreed op een groep
tegenbetogers en een dode en tientallen gewonden vielen, worden door het Amerikaanse ministerie van Justitie ondertussen als een daad van binnenlands terrorisme behandeld." Dus hoewel het ministerie van Justitie over een terreurdaad spreekt, spreekt De Morgen liever over een 'extreemrechtse demonstrant' en niet over een 'rechtse terrorist'.</t>
  </si>
  <si>
    <t>"Het Amerikaanse ministerie van Justitie heeft een onderzoek geopend naar de man die met zijn auto inreed op een groep tegenbetogers en behandelt de zaak als 'binnenlands terrorisme'." Opnieuw interessant: zelfs het Amerikaanse ministerie noemt het dus een terreurdaad maar toch doet De Morgen dat niet.</t>
  </si>
  <si>
    <t>Men laat een 'populisme-expert' Cas Mudde aan het woord. Het woord terrorisme wordt daardoor vermeld, maar het antwoord van Cas Mudde is heel expliciet om het net GEEN daad van terrorisme te noemen omdat het volgens hem niet voldoet aan bepaalde kenmerken hoewel net al die kenmerken juist expliciet heel sterk aanwezig zijn. "Zou u dat terrorisme noemen?
“Ik heb een beetje een probleem met de oprekking van die term. Terrorisme is altijd gepland en gaat gepaard met
een boodschap. En die boodschap is hier niet zo duidelijk. Ik zou dit veeleer een politiek geïnspireerde moord
noemen. Die man in de auto had zijn actie bijna zeker niet van tevoren gepland. Het was wellicht een spontane
daad, nadat bij hem iets was geknapt.” Voor meer opmerkingen hierover, zie addendum in het onderzoeksdossier.</t>
  </si>
  <si>
    <t>Eén keer wordt terrorisme vermeld in een citaat van de gouverneur van Virginia. Eén keer wordt terrorisme eigenlijk vermeld in een citaat van David Duke, voormalige leider van de Ku Klux Klan, "die kon de woorden van Trump wel smaken. 'Bedankt President Trump voor uw eerlijkheid en moed om de waarheid over Charlottesville te vertellen en de linkse terroristen van BLM (Black Lives Matter, nvdr.) en Antifa te veroordelen.'" Die tweede vermelding wordt dus gecorrigeerd aangezien het niet gaat om terreur als context voor de daad zelf, maar wel als het afdoen als terreur van de andere groep en niet om de context van deze terreurdaad te schetsen.</t>
  </si>
  <si>
    <t>Terreuraanslag wordt vermeld in een citaat van een tweet van Marco Rubio en wordt vermeld in een citaat van de gouverneur van Virginia.</t>
  </si>
  <si>
    <t>Al wordt in de titel letterlijk een quote aangehaald waarin staat "Er zullen nog veel mensen sterven voor we hier klaar zijn" dan nog wordt niet in het artikel niet over terreur gesproken.</t>
  </si>
  <si>
    <r>
      <rPr>
        <b/>
        <sz val="11"/>
        <color theme="1"/>
        <rFont val="Calibri"/>
        <family val="2"/>
        <scheme val="minor"/>
      </rPr>
      <t xml:space="preserve">Charlottesville </t>
    </r>
    <r>
      <rPr>
        <i/>
        <sz val="11"/>
        <color theme="1"/>
        <rFont val="Calibri"/>
        <family val="2"/>
        <scheme val="minor"/>
      </rPr>
      <t>- correctie 1</t>
    </r>
    <r>
      <rPr>
        <sz val="8"/>
        <color theme="1"/>
        <rFont val="Calibri"/>
        <family val="2"/>
        <scheme val="minor"/>
      </rPr>
      <t xml:space="preserve"> 
(gecorrigeerd door terreurvermeldingen in citaten achterwege  te laten en door, desgevallend, terreurverwijzingen die andere aanslagen aanduiden of die stellen dat het NIET om een terreuraanslag ging achterwege te laten)</t>
    </r>
  </si>
  <si>
    <r>
      <rPr>
        <b/>
        <sz val="11"/>
        <color theme="1"/>
        <rFont val="Calibri"/>
        <family val="2"/>
        <scheme val="minor"/>
      </rPr>
      <t xml:space="preserve">Londen </t>
    </r>
    <r>
      <rPr>
        <i/>
        <sz val="11"/>
        <color theme="1"/>
        <rFont val="Calibri"/>
        <family val="2"/>
        <scheme val="minor"/>
      </rPr>
      <t>- correctie</t>
    </r>
    <r>
      <rPr>
        <b/>
        <sz val="11"/>
        <color theme="1"/>
        <rFont val="Calibri"/>
        <family val="2"/>
        <scheme val="minor"/>
      </rPr>
      <t xml:space="preserve"> 
</t>
    </r>
    <r>
      <rPr>
        <sz val="8"/>
        <color theme="1"/>
        <rFont val="Calibri"/>
        <family val="2"/>
        <scheme val="minor"/>
      </rPr>
      <t>(gecorrigeerd door terreurvermeldingen in citaten achterwege  te laten en, desgevallend, door terreurverwijzingen die andere aanslagen aanduiden of die stellen dat het NIET om een terreuraanslag eveneens achterwege te laten)</t>
    </r>
  </si>
  <si>
    <r>
      <rPr>
        <b/>
        <sz val="11"/>
        <color theme="1"/>
        <rFont val="Calibri"/>
        <family val="2"/>
        <scheme val="minor"/>
      </rPr>
      <t xml:space="preserve">Charlottesville </t>
    </r>
    <r>
      <rPr>
        <i/>
        <sz val="11"/>
        <color theme="1"/>
        <rFont val="Calibri"/>
        <family val="2"/>
        <scheme val="minor"/>
      </rPr>
      <t>- correctie 2</t>
    </r>
    <r>
      <rPr>
        <sz val="8"/>
        <color theme="1"/>
        <rFont val="Calibri"/>
        <family val="2"/>
        <scheme val="minor"/>
      </rPr>
      <t xml:space="preserve">
(gecorrigeerd door bovenstaande + achterwege laten van uitzonderlijk opiniestuk van de hoofdredacteur dat een vertekend beeld geeft van het geheel indien meegerekend)</t>
    </r>
  </si>
  <si>
    <t>aantal keer terreur(…)/terror(..)</t>
  </si>
  <si>
    <t xml:space="preserve"> aantal keer benoemen terrorist / terreuraanslag / terreurdaad</t>
  </si>
  <si>
    <t xml:space="preserve"> aantal keer overkoepelend gedachtegoed</t>
  </si>
  <si>
    <t>Rechts niet kwalificeerd</t>
  </si>
  <si>
    <t>aantal keer kwalificatie van gedachtegoed als 'extreem'/'ultra'/'radicaal'</t>
  </si>
  <si>
    <t>aantal keer vermelding van breder gedachtegoed zonder  kwalificatie</t>
  </si>
  <si>
    <t>Aantal keer terreur(…)/
terror(..)</t>
  </si>
  <si>
    <t>Aantal keer terrorist/ terreuraanslag/ terreurdaad)</t>
  </si>
  <si>
    <t>Islam(…)
/moslim zonder kwalificatie</t>
  </si>
  <si>
    <r>
      <rPr>
        <b/>
        <sz val="10"/>
        <color theme="1"/>
        <rFont val="Calibri"/>
        <family val="2"/>
        <scheme val="minor"/>
      </rPr>
      <t xml:space="preserve">Algemene opmerking
</t>
    </r>
    <r>
      <rPr>
        <sz val="10"/>
        <color theme="1"/>
        <rFont val="Calibri"/>
        <family val="2"/>
        <scheme val="minor"/>
      </rPr>
      <t xml:space="preserve">Er werd gekozen om qua ideologie enkel de termen en 'rechts' en 'extreemrechts' te bekijken. Mogelijk was ook om bijvoorbeeld 'nationalisme' te bekijken. Dat laten we hier achterwege om het geheel niet nodeloos te verzwaren. In de eerste versies van het overzicht werd het echter meegenomen en bleken de tendensen dezelfde: nationalisme wordt vaak vermeld, maar dan over het algemeen 'gekwalificeerd' door ofwel expliciet 'blanke nationalisten' te schrijven (om, een beetje problematisch vertaald, 'white supremacists' of 'white nationalists' aan te duiden.) ofwel het duidelijk te kaderen naast 'neonazi's', 'ku klux klan', etc. </t>
    </r>
  </si>
  <si>
    <t>Correctie 2 (zie uitleg in tabblad vergelijking artikels)</t>
  </si>
  <si>
    <t>Correctie 1 (zie uitleg in tabblad vergelijking artikels)</t>
  </si>
  <si>
    <t>Aantal keer terrorist/ terreuraanslag/ terreurdaad</t>
  </si>
  <si>
    <t>vermelding terreur niet meetellen omwille van opmerking</t>
  </si>
  <si>
    <t>Terrorist of terreurdaad enkel vermeld in citaat</t>
  </si>
  <si>
    <t>Vermelding terrorist of daad niet meetellen omwille van opmerking</t>
  </si>
  <si>
    <t>Vermelding terreur niet meetellen omwille van opmerking</t>
  </si>
  <si>
    <t>De titel En plots is het gelukkigste stadje van de VS een slagveld van haat is opvallend. Dat de aanslag in Charlottesville plaats vond, komt immers niet zomaar 'uit de lucht vallen'. Er waren eerder al spanningen in het stadje die verband hielden met de maatschappelijke discussie rond het verleden van de confederalists en het structurele racisme. Wanneer we dit vergelijken met bijvoorbeeld de titel Dat spoor van dader aanslag Londen naar Birmingham leidt, is geen verrassing een artikel dat achtergrond wenst te geven bij de herkomststad van de dader in de Westminster Attack, dan wordt het nog frappanter.</t>
  </si>
  <si>
    <t>Meer uitleg over de methodiek achter dit onderzoek, evenals een verdere bespreking van de resultaten vindt u in het bijhorende onderzoeksdossier, dat u kan downloaden op de site van Kif Kif via deze link: http://www.kifkif.be/actua/twee-maten-en-twee-gewichten-onze-media-schilderen-moslims-veel-vaker-af-als-terrorist-in-verg</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</si>
</sst>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u/>
      <sz val="11"/>
      <color theme="10"/>
      <name val="Calibri"/>
      <family val="2"/>
      <scheme val="minor"/>
    </font>
    <font>
      <sz val="11"/>
      <color theme="0" tint="-0.499984740745262"/>
      <name val="Calibri"/>
      <family val="2"/>
      <scheme val="minor"/>
    </font>
    <font>
      <sz val="11"/>
      <color theme="0" tint="-0.249977111117893"/>
      <name val="Calibri"/>
      <family val="2"/>
      <scheme val="minor"/>
    </font>
    <font>
      <sz val="11"/>
      <color rgb="FFFF0000"/>
      <name val="Calibri"/>
      <family val="2"/>
      <scheme val="minor"/>
    </font>
    <font>
      <sz val="11"/>
      <color rgb="FF00B050"/>
      <name val="Calibri"/>
      <family val="2"/>
      <scheme val="minor"/>
    </font>
    <font>
      <sz val="11"/>
      <color theme="0" tint="-0.34998626667073579"/>
      <name val="Calibri"/>
      <family val="2"/>
      <scheme val="minor"/>
    </font>
    <font>
      <sz val="11"/>
      <name val="Calibri"/>
      <family val="2"/>
      <scheme val="minor"/>
    </font>
    <font>
      <u/>
      <sz val="11"/>
      <name val="Calibri"/>
      <family val="2"/>
      <scheme val="minor"/>
    </font>
    <font>
      <b/>
      <sz val="11"/>
      <color theme="0" tint="-0.34998626667073579"/>
      <name val="Calibri"/>
      <family val="2"/>
      <scheme val="minor"/>
    </font>
    <font>
      <i/>
      <sz val="11"/>
      <color theme="1"/>
      <name val="Calibri"/>
      <family val="2"/>
      <scheme val="minor"/>
    </font>
    <font>
      <b/>
      <sz val="11"/>
      <color theme="5" tint="-0.249977111117893"/>
      <name val="Calibri"/>
      <family val="2"/>
      <scheme val="minor"/>
    </font>
    <font>
      <sz val="11"/>
      <color theme="5" tint="-0.249977111117893"/>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b/>
      <sz val="10"/>
      <color theme="5" tint="-0.249977111117893"/>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59999389629810485"/>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45">
    <xf numFmtId="0" fontId="0" fillId="0" borderId="0" xfId="0"/>
    <xf numFmtId="0" fontId="0" fillId="0" borderId="0" xfId="0" applyAlignment="1"/>
    <xf numFmtId="0" fontId="1" fillId="0" borderId="0" xfId="0" applyFont="1" applyAlignment="1"/>
    <xf numFmtId="0" fontId="2" fillId="0" borderId="0" xfId="1" applyAlignment="1"/>
    <xf numFmtId="0" fontId="3" fillId="0" borderId="0" xfId="0" applyFont="1" applyAlignment="1"/>
    <xf numFmtId="0" fontId="4" fillId="0" borderId="0" xfId="0" applyFont="1" applyAlignment="1"/>
    <xf numFmtId="22" fontId="0" fillId="0" borderId="0" xfId="0" applyNumberFormat="1" applyAlignment="1"/>
    <xf numFmtId="0" fontId="5" fillId="0" borderId="0" xfId="0" applyFont="1" applyAlignment="1"/>
    <xf numFmtId="0" fontId="6" fillId="0" borderId="0" xfId="0" applyFont="1" applyAlignment="1"/>
    <xf numFmtId="0" fontId="8" fillId="0" borderId="0" xfId="0" applyFont="1" applyAlignment="1"/>
    <xf numFmtId="22" fontId="8" fillId="0" borderId="0" xfId="0" applyNumberFormat="1" applyFont="1" applyAlignment="1"/>
    <xf numFmtId="0" fontId="9" fillId="0" borderId="0" xfId="1" applyFont="1" applyAlignment="1"/>
    <xf numFmtId="0" fontId="1" fillId="0" borderId="1" xfId="0" applyFont="1" applyBorder="1" applyAlignment="1"/>
    <xf numFmtId="0" fontId="0" fillId="0" borderId="2" xfId="0" applyBorder="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0" fillId="0" borderId="0" xfId="0" applyBorder="1" applyAlignment="1"/>
    <xf numFmtId="2" fontId="1" fillId="0" borderId="0" xfId="0" applyNumberFormat="1" applyFont="1" applyBorder="1" applyAlignment="1"/>
    <xf numFmtId="2" fontId="1" fillId="0" borderId="5" xfId="0" applyNumberFormat="1" applyFont="1" applyBorder="1" applyAlignment="1"/>
    <xf numFmtId="0" fontId="0" fillId="0" borderId="4" xfId="0" applyBorder="1" applyAlignment="1"/>
    <xf numFmtId="0" fontId="0" fillId="0" borderId="5" xfId="0" applyBorder="1" applyAlignment="1"/>
    <xf numFmtId="0" fontId="1" fillId="0" borderId="0" xfId="0" applyFont="1" applyBorder="1" applyAlignment="1"/>
    <xf numFmtId="0" fontId="1" fillId="0" borderId="6" xfId="0" applyFont="1" applyBorder="1" applyAlignment="1"/>
    <xf numFmtId="0" fontId="0" fillId="0" borderId="7" xfId="0" applyBorder="1" applyAlignment="1"/>
    <xf numFmtId="2" fontId="1" fillId="0" borderId="7" xfId="0" applyNumberFormat="1" applyFont="1" applyBorder="1" applyAlignment="1"/>
    <xf numFmtId="2" fontId="10" fillId="0" borderId="7" xfId="0" applyNumberFormat="1" applyFont="1" applyBorder="1" applyAlignment="1"/>
    <xf numFmtId="2" fontId="1" fillId="0" borderId="8" xfId="0" applyNumberFormat="1" applyFont="1" applyBorder="1" applyAlignment="1"/>
    <xf numFmtId="0" fontId="1" fillId="0" borderId="7" xfId="0" applyFont="1" applyBorder="1" applyAlignment="1"/>
    <xf numFmtId="1" fontId="1" fillId="0" borderId="5" xfId="0" applyNumberFormat="1" applyFont="1" applyBorder="1" applyAlignment="1"/>
    <xf numFmtId="2" fontId="0" fillId="0" borderId="0" xfId="0" applyNumberFormat="1" applyBorder="1"/>
    <xf numFmtId="0" fontId="0" fillId="0" borderId="5" xfId="0" applyBorder="1"/>
    <xf numFmtId="2" fontId="0" fillId="0" borderId="5" xfId="0" applyNumberFormat="1" applyBorder="1"/>
    <xf numFmtId="0" fontId="0" fillId="0" borderId="0" xfId="0" applyBorder="1"/>
    <xf numFmtId="2" fontId="0" fillId="0" borderId="7" xfId="0" applyNumberFormat="1" applyBorder="1"/>
    <xf numFmtId="2" fontId="0" fillId="0" borderId="8" xfId="0" applyNumberFormat="1" applyBorder="1"/>
    <xf numFmtId="0" fontId="0" fillId="0" borderId="2" xfId="0" applyBorder="1"/>
    <xf numFmtId="0" fontId="0" fillId="0" borderId="3" xfId="0" applyBorder="1"/>
    <xf numFmtId="0" fontId="8" fillId="0" borderId="5" xfId="0" applyFont="1" applyBorder="1" applyAlignment="1"/>
    <xf numFmtId="1" fontId="10" fillId="0" borderId="0" xfId="0" applyNumberFormat="1" applyFont="1" applyBorder="1" applyAlignment="1"/>
    <xf numFmtId="0" fontId="1" fillId="2" borderId="1" xfId="0" applyFont="1" applyFill="1" applyBorder="1" applyAlignment="1"/>
    <xf numFmtId="0" fontId="1" fillId="2" borderId="3" xfId="0" applyFont="1" applyFill="1" applyBorder="1" applyAlignment="1"/>
    <xf numFmtId="0" fontId="8" fillId="0" borderId="4" xfId="0" applyFont="1" applyBorder="1" applyAlignment="1"/>
    <xf numFmtId="2" fontId="1" fillId="0" borderId="4" xfId="0" applyNumberFormat="1" applyFont="1" applyBorder="1" applyAlignment="1"/>
    <xf numFmtId="1" fontId="1" fillId="0" borderId="4" xfId="0" applyNumberFormat="1" applyFont="1" applyBorder="1" applyAlignment="1"/>
    <xf numFmtId="2" fontId="1" fillId="0" borderId="6" xfId="0" applyNumberFormat="1" applyFont="1" applyBorder="1" applyAlignment="1"/>
    <xf numFmtId="0" fontId="1" fillId="2" borderId="2" xfId="0" applyFont="1" applyFill="1" applyBorder="1" applyAlignment="1"/>
    <xf numFmtId="0" fontId="8" fillId="0" borderId="0" xfId="0" applyFont="1" applyBorder="1" applyAlignment="1"/>
    <xf numFmtId="1" fontId="10" fillId="0" borderId="4" xfId="0" applyNumberFormat="1" applyFont="1" applyBorder="1" applyAlignment="1"/>
    <xf numFmtId="2" fontId="10" fillId="0" borderId="6" xfId="0" applyNumberFormat="1" applyFont="1" applyBorder="1" applyAlignment="1"/>
    <xf numFmtId="0" fontId="13" fillId="0" borderId="4" xfId="0" applyFont="1" applyBorder="1" applyAlignment="1"/>
    <xf numFmtId="0" fontId="13" fillId="0" borderId="0" xfId="0" applyFont="1" applyBorder="1" applyAlignment="1"/>
    <xf numFmtId="0" fontId="13" fillId="0" borderId="5" xfId="0" applyFont="1" applyBorder="1" applyAlignment="1"/>
    <xf numFmtId="0" fontId="12" fillId="0" borderId="1" xfId="0" applyFont="1" applyBorder="1" applyAlignment="1"/>
    <xf numFmtId="0" fontId="12" fillId="0" borderId="2" xfId="0" applyFont="1" applyBorder="1" applyAlignment="1"/>
    <xf numFmtId="0" fontId="12" fillId="0" borderId="3" xfId="0" applyFont="1" applyBorder="1" applyAlignment="1"/>
    <xf numFmtId="2" fontId="12" fillId="0" borderId="4" xfId="0" applyNumberFormat="1" applyFont="1" applyBorder="1" applyAlignment="1"/>
    <xf numFmtId="2" fontId="12" fillId="0" borderId="0" xfId="0" applyNumberFormat="1" applyFont="1" applyBorder="1" applyAlignment="1"/>
    <xf numFmtId="2" fontId="12" fillId="0" borderId="5" xfId="0" applyNumberFormat="1" applyFont="1" applyBorder="1" applyAlignment="1"/>
    <xf numFmtId="0" fontId="12" fillId="0" borderId="4" xfId="0" applyFont="1" applyBorder="1" applyAlignment="1"/>
    <xf numFmtId="0" fontId="12" fillId="0" borderId="0" xfId="0" applyFont="1" applyBorder="1" applyAlignment="1"/>
    <xf numFmtId="0" fontId="12" fillId="0" borderId="5" xfId="0" applyFont="1" applyBorder="1" applyAlignment="1"/>
    <xf numFmtId="0" fontId="13" fillId="0" borderId="6" xfId="0" applyFont="1" applyBorder="1" applyAlignment="1"/>
    <xf numFmtId="0" fontId="13" fillId="0" borderId="7" xfId="0" applyFont="1" applyBorder="1" applyAlignment="1"/>
    <xf numFmtId="0" fontId="13" fillId="0" borderId="8" xfId="0" applyFont="1" applyBorder="1" applyAlignment="1"/>
    <xf numFmtId="0" fontId="13" fillId="0" borderId="1" xfId="0" applyFont="1" applyBorder="1" applyAlignment="1"/>
    <xf numFmtId="0" fontId="13" fillId="0" borderId="2" xfId="0" applyFont="1" applyBorder="1" applyAlignment="1"/>
    <xf numFmtId="0" fontId="13" fillId="0" borderId="3" xfId="0" applyFont="1" applyBorder="1" applyAlignment="1"/>
    <xf numFmtId="0" fontId="13" fillId="0" borderId="0" xfId="0" applyFont="1" applyAlignment="1"/>
    <xf numFmtId="2" fontId="12" fillId="0" borderId="6" xfId="0" applyNumberFormat="1" applyFont="1" applyBorder="1" applyAlignment="1"/>
    <xf numFmtId="2" fontId="12" fillId="0" borderId="7" xfId="0" applyNumberFormat="1" applyFont="1" applyBorder="1" applyAlignment="1"/>
    <xf numFmtId="2" fontId="12" fillId="0" borderId="8" xfId="0" applyNumberFormat="1" applyFont="1" applyBorder="1" applyAlignment="1"/>
    <xf numFmtId="2" fontId="1" fillId="2" borderId="4" xfId="0" applyNumberFormat="1" applyFont="1" applyFill="1" applyBorder="1" applyAlignment="1"/>
    <xf numFmtId="2" fontId="1" fillId="2" borderId="5" xfId="0" applyNumberFormat="1" applyFont="1" applyFill="1" applyBorder="1" applyAlignment="1"/>
    <xf numFmtId="0" fontId="0" fillId="2" borderId="4" xfId="0" applyFill="1" applyBorder="1" applyAlignment="1"/>
    <xf numFmtId="0" fontId="0" fillId="2" borderId="5" xfId="0" applyFill="1" applyBorder="1" applyAlignment="1"/>
    <xf numFmtId="0" fontId="1" fillId="2" borderId="4" xfId="0" applyFont="1" applyFill="1" applyBorder="1" applyAlignment="1"/>
    <xf numFmtId="0" fontId="1" fillId="2" borderId="5" xfId="0" applyFont="1" applyFill="1" applyBorder="1" applyAlignment="1"/>
    <xf numFmtId="2" fontId="1" fillId="2" borderId="6" xfId="0" applyNumberFormat="1" applyFont="1" applyFill="1" applyBorder="1" applyAlignment="1"/>
    <xf numFmtId="2" fontId="1" fillId="2" borderId="8" xfId="0" applyNumberFormat="1" applyFont="1" applyFill="1" applyBorder="1" applyAlignment="1"/>
    <xf numFmtId="2" fontId="1" fillId="2" borderId="0" xfId="0" applyNumberFormat="1" applyFont="1" applyFill="1" applyBorder="1" applyAlignment="1"/>
    <xf numFmtId="0" fontId="0" fillId="2" borderId="0" xfId="0" applyFill="1" applyBorder="1" applyAlignment="1"/>
    <xf numFmtId="0" fontId="10" fillId="2" borderId="4" xfId="0" applyFont="1" applyFill="1" applyBorder="1" applyAlignment="1"/>
    <xf numFmtId="0" fontId="10" fillId="2" borderId="0" xfId="0" applyFont="1" applyFill="1" applyBorder="1" applyAlignment="1"/>
    <xf numFmtId="0" fontId="10" fillId="2" borderId="5" xfId="0" applyFont="1" applyFill="1" applyBorder="1" applyAlignment="1"/>
    <xf numFmtId="2" fontId="10" fillId="2" borderId="4" xfId="0" applyNumberFormat="1" applyFont="1" applyFill="1" applyBorder="1" applyAlignment="1"/>
    <xf numFmtId="2" fontId="10" fillId="2" borderId="0" xfId="0" applyNumberFormat="1" applyFont="1" applyFill="1" applyBorder="1" applyAlignment="1"/>
    <xf numFmtId="2" fontId="10" fillId="2" borderId="5" xfId="0" applyNumberFormat="1" applyFont="1" applyFill="1" applyBorder="1" applyAlignment="1"/>
    <xf numFmtId="0" fontId="7" fillId="2" borderId="4" xfId="0" applyFont="1" applyFill="1" applyBorder="1" applyAlignment="1"/>
    <xf numFmtId="0" fontId="7" fillId="2" borderId="0" xfId="0" applyFont="1" applyFill="1" applyBorder="1" applyAlignment="1"/>
    <xf numFmtId="0" fontId="7" fillId="2" borderId="5" xfId="0" applyFont="1" applyFill="1" applyBorder="1" applyAlignment="1"/>
    <xf numFmtId="2" fontId="10" fillId="2" borderId="6" xfId="0" applyNumberFormat="1" applyFont="1" applyFill="1" applyBorder="1" applyAlignment="1"/>
    <xf numFmtId="2" fontId="10" fillId="2" borderId="7" xfId="0" applyNumberFormat="1" applyFont="1" applyFill="1" applyBorder="1" applyAlignment="1"/>
    <xf numFmtId="2" fontId="10" fillId="2" borderId="8" xfId="0" applyNumberFormat="1" applyFont="1" applyFill="1" applyBorder="1" applyAlignment="1"/>
    <xf numFmtId="2" fontId="1" fillId="2" borderId="7" xfId="0" applyNumberFormat="1" applyFont="1" applyFill="1" applyBorder="1" applyAlignment="1"/>
    <xf numFmtId="0" fontId="1" fillId="3" borderId="0" xfId="0" applyFont="1" applyFill="1" applyAlignment="1">
      <alignment horizontal="left" vertical="top" wrapText="1"/>
    </xf>
    <xf numFmtId="0" fontId="0" fillId="0" borderId="0" xfId="0" applyAlignment="1">
      <alignment vertical="top" wrapText="1"/>
    </xf>
    <xf numFmtId="1" fontId="10" fillId="0" borderId="5" xfId="0" applyNumberFormat="1" applyFont="1" applyBorder="1" applyAlignment="1"/>
    <xf numFmtId="2" fontId="10" fillId="0" borderId="8" xfId="0" applyNumberFormat="1" applyFont="1" applyBorder="1" applyAlignment="1"/>
    <xf numFmtId="0" fontId="1" fillId="0" borderId="11" xfId="0" applyFont="1"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1" fillId="0" borderId="10" xfId="0" applyFont="1" applyBorder="1" applyAlignment="1">
      <alignment vertical="top" wrapText="1"/>
    </xf>
    <xf numFmtId="0" fontId="0" fillId="0" borderId="11" xfId="0" applyFont="1" applyBorder="1" applyAlignment="1">
      <alignment vertical="top" wrapText="1"/>
    </xf>
    <xf numFmtId="0" fontId="0" fillId="0" borderId="12" xfId="0" applyFont="1" applyBorder="1" applyAlignment="1">
      <alignment vertical="top" wrapText="1"/>
    </xf>
    <xf numFmtId="0" fontId="1" fillId="0" borderId="12" xfId="0" applyFont="1" applyBorder="1" applyAlignment="1">
      <alignment vertical="top" wrapText="1"/>
    </xf>
    <xf numFmtId="0" fontId="1" fillId="2" borderId="0" xfId="0" applyFont="1" applyFill="1" applyAlignment="1">
      <alignment vertical="top" wrapText="1"/>
    </xf>
    <xf numFmtId="0" fontId="1" fillId="2" borderId="1" xfId="0" applyFont="1" applyFill="1" applyBorder="1" applyAlignment="1">
      <alignment vertical="top" wrapText="1"/>
    </xf>
    <xf numFmtId="0" fontId="1" fillId="2" borderId="3" xfId="0" applyFont="1" applyFill="1" applyBorder="1" applyAlignment="1">
      <alignment vertical="top" wrapText="1"/>
    </xf>
    <xf numFmtId="0" fontId="1" fillId="2" borderId="2" xfId="0" applyFont="1" applyFill="1" applyBorder="1" applyAlignment="1">
      <alignment vertical="top" wrapText="1"/>
    </xf>
    <xf numFmtId="2" fontId="0" fillId="0" borderId="4" xfId="0" applyNumberFormat="1" applyBorder="1"/>
    <xf numFmtId="2" fontId="0" fillId="0" borderId="5" xfId="0" applyNumberFormat="1" applyBorder="1" applyAlignment="1">
      <alignment horizontal="right"/>
    </xf>
    <xf numFmtId="0" fontId="0" fillId="0" borderId="4" xfId="0" applyBorder="1"/>
    <xf numFmtId="2" fontId="0" fillId="0" borderId="6" xfId="0" applyNumberFormat="1" applyBorder="1"/>
    <xf numFmtId="0" fontId="0" fillId="0" borderId="1" xfId="0" applyBorder="1"/>
    <xf numFmtId="0" fontId="1" fillId="2" borderId="0" xfId="0" applyFont="1" applyFill="1" applyAlignment="1">
      <alignment horizontal="left" vertical="top" wrapText="1"/>
    </xf>
    <xf numFmtId="0" fontId="1" fillId="2" borderId="1"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quotePrefix="1" applyFont="1" applyFill="1" applyBorder="1" applyAlignment="1">
      <alignment horizontal="left" vertical="top" wrapText="1"/>
    </xf>
    <xf numFmtId="0" fontId="15" fillId="0" borderId="0" xfId="0" applyFont="1" applyAlignment="1"/>
    <xf numFmtId="0" fontId="16" fillId="0" borderId="0" xfId="0" applyFont="1" applyAlignment="1">
      <alignment vertical="top" wrapText="1"/>
    </xf>
    <xf numFmtId="0" fontId="17" fillId="2" borderId="1" xfId="0" applyFont="1" applyFill="1" applyBorder="1" applyAlignment="1">
      <alignment vertical="top" wrapText="1"/>
    </xf>
    <xf numFmtId="0" fontId="17" fillId="2" borderId="2" xfId="0" applyFont="1" applyFill="1" applyBorder="1" applyAlignment="1">
      <alignment vertical="top" wrapText="1"/>
    </xf>
    <xf numFmtId="0" fontId="17" fillId="2" borderId="3" xfId="0" applyFont="1" applyFill="1" applyBorder="1" applyAlignment="1">
      <alignment vertical="top" wrapText="1"/>
    </xf>
    <xf numFmtId="0" fontId="17" fillId="2" borderId="1"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1" fontId="0" fillId="0" borderId="4" xfId="0" applyNumberFormat="1" applyFont="1" applyBorder="1"/>
    <xf numFmtId="1" fontId="0" fillId="0" borderId="0" xfId="0" applyNumberFormat="1" applyFont="1" applyBorder="1"/>
    <xf numFmtId="1" fontId="0" fillId="0" borderId="5" xfId="0" applyNumberFormat="1" applyFont="1" applyBorder="1"/>
    <xf numFmtId="1" fontId="1" fillId="4" borderId="6" xfId="0" applyNumberFormat="1" applyFont="1" applyFill="1" applyBorder="1"/>
    <xf numFmtId="1" fontId="1" fillId="4" borderId="7" xfId="0" applyNumberFormat="1" applyFont="1" applyFill="1" applyBorder="1"/>
    <xf numFmtId="1" fontId="1" fillId="4" borderId="8" xfId="0" applyNumberFormat="1" applyFont="1" applyFill="1" applyBorder="1"/>
    <xf numFmtId="1" fontId="1" fillId="4" borderId="0" xfId="0" applyNumberFormat="1" applyFont="1" applyFill="1" applyBorder="1"/>
    <xf numFmtId="0" fontId="1" fillId="3" borderId="9"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15" xfId="0" applyFont="1" applyFill="1" applyBorder="1" applyAlignment="1">
      <alignment horizontal="left" vertical="top" wrapText="1"/>
    </xf>
    <xf numFmtId="1" fontId="1" fillId="0" borderId="0" xfId="0" applyNumberFormat="1" applyFont="1" applyFill="1" applyBorder="1"/>
    <xf numFmtId="1" fontId="1" fillId="0" borderId="5" xfId="0" applyNumberFormat="1" applyFont="1" applyFill="1" applyBorder="1"/>
    <xf numFmtId="1" fontId="1" fillId="0" borderId="7" xfId="0" applyNumberFormat="1" applyFont="1" applyFill="1" applyBorder="1"/>
    <xf numFmtId="2" fontId="0" fillId="4" borderId="0" xfId="0" applyNumberFormat="1" applyFill="1" applyBorder="1"/>
    <xf numFmtId="2" fontId="0" fillId="4" borderId="8" xfId="0" applyNumberFormat="1" applyFill="1" applyBorder="1"/>
    <xf numFmtId="0" fontId="16" fillId="0" borderId="9" xfId="0" applyFont="1" applyBorder="1" applyAlignment="1">
      <alignmen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emorgen.be/buitenland/dader-aanslag-londen-was-gedurende-tien-jaar-regelmatig-in-saoedi-arabie-bd101d28/" TargetMode="External"/><Relationship Id="rId13" Type="http://schemas.openxmlformats.org/officeDocument/2006/relationships/hyperlink" Target="https://www.demorgen.be/buitenland/handelde-dader-londen-alleen-of-niet-b8c86cc3/" TargetMode="External"/><Relationship Id="rId18" Type="http://schemas.openxmlformats.org/officeDocument/2006/relationships/hyperlink" Target="https://www.demorgen.be/buitenland/ook-khalid-masood-laat-de-wereld-achter-met-niets-dan-verbijsterende-feitjes-en-vragen-b3d81a8f/" TargetMode="External"/><Relationship Id="rId26" Type="http://schemas.openxmlformats.org/officeDocument/2006/relationships/hyperlink" Target="https://www.demorgen.be/buitenland/terreurdaad-in-londen-eist-vijfde-leven-bf70b455/" TargetMode="External"/><Relationship Id="rId3" Type="http://schemas.openxmlformats.org/officeDocument/2006/relationships/hyperlink" Target="https://www.demorgen.be/buitenland/aanslag-op-de-moeder-aller-parlementen-dit-gebeurde-er-in-londen-b2193e66/" TargetMode="External"/><Relationship Id="rId21" Type="http://schemas.openxmlformats.org/officeDocument/2006/relationships/hyperlink" Target="https://www.demorgen.be/buitenland/politieman-poseert-met-amerikaanse-toeriste-voor-parlement-in-londen-drie-kwartier-later-is-hij-dood-b9a032e3/" TargetMode="External"/><Relationship Id="rId7" Type="http://schemas.openxmlformats.org/officeDocument/2006/relationships/hyperlink" Target="https://www.demorgen.be/buitenland/dader-aanslag-londen-is-khalid-masood-een-carrierecrimineel-met-drie-kinderen-bc13e81e/" TargetMode="External"/><Relationship Id="rId12" Type="http://schemas.openxmlformats.org/officeDocument/2006/relationships/hyperlink" Target="https://www.demorgen.be/buitenland/even-paniek-om-verdacht-pakket-vlakbij-westminster-b3cda421/" TargetMode="External"/><Relationship Id="rId17" Type="http://schemas.openxmlformats.org/officeDocument/2006/relationships/hyperlink" Target="https://www.demorgen.be/buitenland/-onverschillig-stapte-de-moslima-terreurslachtoffers-voorbij-geviseerde-vrouw-reageert-op-de-haat-b85f6d77/" TargetMode="External"/><Relationship Id="rId25" Type="http://schemas.openxmlformats.org/officeDocument/2006/relationships/hyperlink" Target="https://www.demorgen.be/plus/terreur-treft-westminster-b-1490230201212/" TargetMode="External"/><Relationship Id="rId2" Type="http://schemas.openxmlformats.org/officeDocument/2006/relationships/hyperlink" Target="https://www.demorgen.be/buitenland/aanslag-londen-8-arrestaties-bij-politie-invallen-dodentol-bijgesteld-naar-4-bbd3024a/" TargetMode="External"/><Relationship Id="rId16" Type="http://schemas.openxmlformats.org/officeDocument/2006/relationships/hyperlink" Target="https://www.demorgen.be/buitenland/moslim-zamelt-meer-dan-20-000-euro-in-voor-slachtoffers-londen-b7d8ae06/" TargetMode="External"/><Relationship Id="rId20" Type="http://schemas.openxmlformats.org/officeDocument/2006/relationships/hyperlink" Target="https://www.demorgen.be/buitenland/politie-wil-toegang-tot-whatsappberichten-be86f098/" TargetMode="External"/><Relationship Id="rId29" Type="http://schemas.openxmlformats.org/officeDocument/2006/relationships/hyperlink" Target="https://www.demorgen.be/buitenland/video-toont-moment-van-aanslag-op-westminster-bridge-b0eaead0/" TargetMode="External"/><Relationship Id="rId1" Type="http://schemas.openxmlformats.org/officeDocument/2006/relationships/hyperlink" Target="https://www.demorgen.be/buitenland/4-doden-40-gewonden-wat-we-weten-over-de-aanval-in-londen-b6145525/" TargetMode="External"/><Relationship Id="rId6" Type="http://schemas.openxmlformats.org/officeDocument/2006/relationships/hyperlink" Target="https://www.demorgen.be/buitenland/dader-aanslag-londen-is-52-jarige-khalid-masood-be4f0c33/" TargetMode="External"/><Relationship Id="rId11" Type="http://schemas.openxmlformats.org/officeDocument/2006/relationships/hyperlink" Target="https://www.demorgen.be/buitenland/en-opnieuw-wezen-socialmediaspeurders-de-foute-dader-aan-b2597ba3/" TargetMode="External"/><Relationship Id="rId24" Type="http://schemas.openxmlformats.org/officeDocument/2006/relationships/hyperlink" Target="https://www.demorgen.be/plus/terreur-is-terug-in-londen-b-1490230202611/" TargetMode="External"/><Relationship Id="rId32" Type="http://schemas.openxmlformats.org/officeDocument/2006/relationships/printerSettings" Target="../printerSettings/printerSettings1.bin"/><Relationship Id="rId5" Type="http://schemas.openxmlformats.org/officeDocument/2006/relationships/hyperlink" Target="https://www.demorgen.be/buitenland/dader-aanslag-londen-heette-oorspronkelijk-adrian-russell-b52f3e9a/" TargetMode="External"/><Relationship Id="rId15" Type="http://schemas.openxmlformats.org/officeDocument/2006/relationships/hyperlink" Target="https://www.demorgen.be/buitenland/is-eist-aanslag-op-b201ba77/" TargetMode="External"/><Relationship Id="rId23" Type="http://schemas.openxmlformats.org/officeDocument/2006/relationships/hyperlink" Target="https://www.demorgen.be/fotografie/terreur-aan-brits-parlement-en-westminster-bridge-fc58c478/" TargetMode="External"/><Relationship Id="rId28" Type="http://schemas.openxmlformats.org/officeDocument/2006/relationships/hyperlink" Target="https://www.demorgen.be/buitenland/terreurexperte-birmingham-was-voor-molenbeek-het-terroristische-centrum-van-europa-b9e9140f/" TargetMode="External"/><Relationship Id="rId10" Type="http://schemas.openxmlformats.org/officeDocument/2006/relationships/hyperlink" Target="https://www.demorgen.be/technologie/dader-was-twee-minuten-voor-aanslag-londen-nog-op-whatsapp-maar-met-wie-bf02e140/" TargetMode="External"/><Relationship Id="rId19" Type="http://schemas.openxmlformats.org/officeDocument/2006/relationships/hyperlink" Target="https://www.demorgen.be/buitenland/politie-aanslagpleger-londen-handelde-alleen-b46e7208/" TargetMode="External"/><Relationship Id="rId31" Type="http://schemas.openxmlformats.org/officeDocument/2006/relationships/hyperlink" Target="https://www.demorgen.be/buitenland/vlaamse-studenten-zien-paniek-in-londen-drie-schoten-gehoord-bd760da0/" TargetMode="External"/><Relationship Id="rId4" Type="http://schemas.openxmlformats.org/officeDocument/2006/relationships/hyperlink" Target="https://www.demorgen.be/buitenland/al-400-000-euro-voor-vermoorde-agent-londen-b191a5f8/" TargetMode="External"/><Relationship Id="rId9" Type="http://schemas.openxmlformats.org/officeDocument/2006/relationships/hyperlink" Target="https://www.demorgen.be/buitenland/dat-spoor-van-dader-aanslag-londen-naar-birmingham-leidt-is-geen-verrassing-bdab8ebb/" TargetMode="External"/><Relationship Id="rId14" Type="http://schemas.openxmlformats.org/officeDocument/2006/relationships/hyperlink" Target="https://www.demorgen.be/buitenland/honderden-londenaars-komen-samen-op-trafalgar-square-voor-eerbetoon-aan-slachtoffers-b699c6dc/" TargetMode="External"/><Relationship Id="rId22" Type="http://schemas.openxmlformats.org/officeDocument/2006/relationships/hyperlink" Target="https://www.demorgen.be/plus/reportage-hyundai-leidt-naar-birmingham-waar-dader-khalid-masood-woonde-b-1490316009841/" TargetMode="External"/><Relationship Id="rId27" Type="http://schemas.openxmlformats.org/officeDocument/2006/relationships/hyperlink" Target="https://www.demorgen.be/buitenland/van-carrierecrimineel-naar-atypische-terrorist-de-vreemde-levenswandel-khalid-masood-b27a988a/" TargetMode="External"/><Relationship Id="rId30" Type="http://schemas.openxmlformats.org/officeDocument/2006/relationships/hyperlink" Target="https://www.demorgen.be/buitenland/vier-doden-en-twintig-gewonden-bij-aanslag-aan-brits-parlement-b60dc0a2/"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demorgen.be/tvmedia/geemotioneerde-jimmy-fallon-dat-onze-president-2-dagen-nodig-had-om-racisten-af-te-keuren-is-beschamend-b9e66185/" TargetMode="External"/><Relationship Id="rId18" Type="http://schemas.openxmlformats.org/officeDocument/2006/relationships/hyperlink" Target="https://www.demorgen.be/opinie/in-het-zuiden-van-amerika-is-het-verleden-niet-voorbij-bdae7411/" TargetMode="External"/><Relationship Id="rId26" Type="http://schemas.openxmlformats.org/officeDocument/2006/relationships/hyperlink" Target="https://www.demorgen.be/buitenland/neonazisite-daily-stormer-duikt-weer-op-met-russische-domeinnaam-b28920bf/" TargetMode="External"/><Relationship Id="rId39" Type="http://schemas.openxmlformats.org/officeDocument/2006/relationships/hyperlink" Target="https://www.demorgen.be/buitenland/trump-geeft-ultrarechtse-randgroepen-nieuwe-hoop-becf282e/" TargetMode="External"/><Relationship Id="rId3" Type="http://schemas.openxmlformats.org/officeDocument/2006/relationships/hyperlink" Target="https://www.demorgen.be/buitenland/anti-nazifilm-uit-1943-laat-niemand-onberoerd-na-rellen-in-charlottesville-ba1ac68f/" TargetMode="External"/><Relationship Id="rId21" Type="http://schemas.openxmlformats.org/officeDocument/2006/relationships/hyperlink" Target="https://www.demorgen.be/buitenland/kritiek-op-farage-na-charlottesville-jaren-haat-gezaaid-en-dan-niet-geloven-dat-ze-je-boodschap-volgen-bc436e10/" TargetMode="External"/><Relationship Id="rId34" Type="http://schemas.openxmlformats.org/officeDocument/2006/relationships/hyperlink" Target="https://www.demorgen.be/buitenland/steve-bannon-onder-vuur-roep-om-ontslag-topadviseur-trump-klinkt-luider-bf688df0/" TargetMode="External"/><Relationship Id="rId42" Type="http://schemas.openxmlformats.org/officeDocument/2006/relationships/hyperlink" Target="https://www.demorgen.be/buitenland/trump-onderbreekt-vakantie-om-charlottesville-b4c6c245/" TargetMode="External"/><Relationship Id="rId47" Type="http://schemas.openxmlformats.org/officeDocument/2006/relationships/hyperlink" Target="https://www.demorgen.be/buitenland/twitteraar-achterhaalt-identiteit-van-extreemrechtse-betogers-neonazi-ontslagen-ba35edcf/" TargetMode="External"/><Relationship Id="rId50" Type="http://schemas.openxmlformats.org/officeDocument/2006/relationships/hyperlink" Target="https://www.demorgen.be/opinie/wat-is-dat-toch-met-die-elvis-presley-bfa7a076/" TargetMode="External"/><Relationship Id="rId7" Type="http://schemas.openxmlformats.org/officeDocument/2006/relationships/hyperlink" Target="https://www.demorgen.be/buitenland/en-plots-is-het-gelukkigste-stadje-van-de-vs-een-slagveld-van-haat-b1877866/" TargetMode="External"/><Relationship Id="rId12" Type="http://schemas.openxmlformats.org/officeDocument/2006/relationships/hyperlink" Target="https://www.demorgen.be/buitenland/geconfedereerde-standbeelden-vannacht-in-stilte-weggehaald-uit-baltimore-bf506697/" TargetMode="External"/><Relationship Id="rId17" Type="http://schemas.openxmlformats.org/officeDocument/2006/relationships/hyperlink" Target="https://www.demorgen.be/opinie/hoe-trump-de-bal-volledig-misslaat-b2ec29eb/" TargetMode="External"/><Relationship Id="rId25" Type="http://schemas.openxmlformats.org/officeDocument/2006/relationships/hyperlink" Target="https://www.demorgen.be/buitenland/nazisite-offline-na-beledigen-dodelijk-slachtoffer-charlottesville-dikke-kinderloze-slet-bf8af0e7/" TargetMode="External"/><Relationship Id="rId33" Type="http://schemas.openxmlformats.org/officeDocument/2006/relationships/hyperlink" Target="https://www.demorgen.be/buitenland/steeds-meer-steden-halen-geconfedereerde-standbeelden-weg-bf506697/" TargetMode="External"/><Relationship Id="rId38" Type="http://schemas.openxmlformats.org/officeDocument/2006/relationships/hyperlink" Target="https://www.demorgen.be/buitenland/noodtoestand-na-extreemrechts-protest-bd1b7c9a/" TargetMode="External"/><Relationship Id="rId46" Type="http://schemas.openxmlformats.org/officeDocument/2006/relationships/hyperlink" Target="https://www.demorgen.be/buitenland/trump-zegt-opnieuw-dat-beide-kampen-schuldig-zijn-aan-geweld-in-charlottesville-b7c52dd9/" TargetMode="External"/><Relationship Id="rId2" Type="http://schemas.openxmlformats.org/officeDocument/2006/relationships/hyperlink" Target="https://www.demorgen.be/buitenland/amerika-rouwt-om-heather-heyer-ze-had-altijd-een-sterk-gevoel-van-goed-en-fout-bfb329ec/" TargetMode="External"/><Relationship Id="rId16" Type="http://schemas.openxmlformats.org/officeDocument/2006/relationships/hyperlink" Target="https://www.demorgen.be/opinie/het-is-bijzonder-zorgelijk-dat-de-president-van-de-vs-er-niet-in-slaagt-de-verantwoordelijken-bij-naam-te-noemen-b978383e/" TargetMode="External"/><Relationship Id="rId20" Type="http://schemas.openxmlformats.org/officeDocument/2006/relationships/hyperlink" Target="https://www.demorgen.be/buitenland/ivanka-trump-veroordeelt-racisten-en-neonazi-s-wel-b0a52f69/" TargetMode="External"/><Relationship Id="rId29" Type="http://schemas.openxmlformats.org/officeDocument/2006/relationships/hyperlink" Target="https://www.demorgen.be/buitenland/ouders-slachtoffer-charlottesville-geven-emotionele-toespraken-op-herdenkingsplechtigheid-be28926f/" TargetMode="External"/><Relationship Id="rId41" Type="http://schemas.openxmlformats.org/officeDocument/2006/relationships/hyperlink" Target="https://www.demorgen.be/buitenland/trump-keert-voor-het-eerst-terug-naar-trump-tower-new-york-haat-je-b947b801/" TargetMode="External"/><Relationship Id="rId1" Type="http://schemas.openxmlformats.org/officeDocument/2006/relationships/hyperlink" Target="https://www.demorgen.be/buitenland/doden-na-extreemrechtse-mars-fbi-opent-onderzoek-b740cdc8/" TargetMode="External"/><Relationship Id="rId6" Type="http://schemas.openxmlformats.org/officeDocument/2006/relationships/hyperlink" Target="https://www.demorgen.be/buitenland/-een-bijzondere-jonge-vrouw-trump-brengt-onverwacht-hulde-aan-slachtoffer-charlottesville-bf391c50/" TargetMode="External"/><Relationship Id="rId11" Type="http://schemas.openxmlformats.org/officeDocument/2006/relationships/hyperlink" Target="https://www.demorgen.be/buitenland/extreem-rechtse-amerikanen-overspoelen-universiteitsstadje-auto-ingereden-op-betogers-b7ea6198/" TargetMode="External"/><Relationship Id="rId24" Type="http://schemas.openxmlformats.org/officeDocument/2006/relationships/hyperlink" Target="https://www.demorgen.be/buitenland/leegloop-adviesraad-trump-zet-zich-voort-alweer-twee-leden-minder-b97ae69d/" TargetMode="External"/><Relationship Id="rId32" Type="http://schemas.openxmlformats.org/officeDocument/2006/relationships/hyperlink" Target="https://www.demorgen.be/buitenland/rellen-in-charlottesville-eisen-3-mensenlevens-30-anderen-gewond-b8fd3115/" TargetMode="External"/><Relationship Id="rId37" Type="http://schemas.openxmlformats.org/officeDocument/2006/relationships/hyperlink" Target="https://www.demorgen.be/plus/treft-trump-schuld-b-1502667601495/" TargetMode="External"/><Relationship Id="rId40" Type="http://schemas.openxmlformats.org/officeDocument/2006/relationships/hyperlink" Target="https://www.demorgen.be/buitenland/trump-incasseert-klappen-na-charlottesville-b2415a91/" TargetMode="External"/><Relationship Id="rId45" Type="http://schemas.openxmlformats.org/officeDocument/2006/relationships/hyperlink" Target="https://www.demorgen.be/buitenland/trump-veroordeelt-voor-het-eerst-uitdrukkelijk-racistisch-geweld-racisme-is-des-duivels-kkk-en-neonazi-s-zijn-uitschot-b3582bf5/" TargetMode="External"/><Relationship Id="rId53" Type="http://schemas.openxmlformats.org/officeDocument/2006/relationships/printerSettings" Target="../printerSettings/printerSettings2.bin"/><Relationship Id="rId5" Type="http://schemas.openxmlformats.org/officeDocument/2006/relationships/hyperlink" Target="https://www.demorgen.be/buitenland/dit-is-wat-we-weten-over-de-verdachte-die-inreed-op-betogers-in-charlottesville-bcc3510a/" TargetMode="External"/><Relationship Id="rId15" Type="http://schemas.openxmlformats.org/officeDocument/2006/relationships/hyperlink" Target="https://www.demorgen.be/buitenland/adviesraad-trump-loopt-leeg-bedrijfsleider-nummer-drie-stapt-op-b24572cc/" TargetMode="External"/><Relationship Id="rId23" Type="http://schemas.openxmlformats.org/officeDocument/2006/relationships/hyperlink" Target="https://www.demorgen.be/buitenland/ku-klux-klan-leider-ik-ben-blij-dat-dat-meisje-stierf-in-charlottesville-b959c94b/" TargetMode="External"/><Relationship Id="rId28" Type="http://schemas.openxmlformats.org/officeDocument/2006/relationships/hyperlink" Target="https://www.demorgen.be/buitenland/ook-familie-bush-ontevreden-over-uitspraken-van-trump-b2589087/" TargetMode="External"/><Relationship Id="rId36" Type="http://schemas.openxmlformats.org/officeDocument/2006/relationships/hyperlink" Target="https://www.demorgen.be/buitenland/theresa-may-over-charlottesville-extreemrechts-moet-je-altijd-veroordelen-b3a54e4f/" TargetMode="External"/><Relationship Id="rId49" Type="http://schemas.openxmlformats.org/officeDocument/2006/relationships/hyperlink" Target="https://www.demorgen.be/buitenland/vice-news-toont-hoe-fel-het-er-echt-aan-toeging-in-charlottesville-er-zullen-nog-veel-mensen-sterven-voor-we-hier-klaar-zijn-b45c0acc/" TargetMode="External"/><Relationship Id="rId10" Type="http://schemas.openxmlformats.org/officeDocument/2006/relationships/hyperlink" Target="https://www.demorgen.be/buitenland/extreemrechtse-amerikanen-kondigen-nieuwe-betoging-aan-b7929c03/" TargetMode="External"/><Relationship Id="rId19" Type="http://schemas.openxmlformats.org/officeDocument/2006/relationships/hyperlink" Target="https://www.demorgen.be/buitenland/invloedrijke-zwarte-ceo-stapt-uit-presidentiele-adviesraad-na-charlottesville-trump-reageert-woedend-bca55018/" TargetMode="External"/><Relationship Id="rId31" Type="http://schemas.openxmlformats.org/officeDocument/2006/relationships/hyperlink" Target="https://www.demorgen.be/buitenland/populisme-expert-uiterst-rechts-voelt-zich-gesterkt-door-trump-b7d9726c/" TargetMode="External"/><Relationship Id="rId44" Type="http://schemas.openxmlformats.org/officeDocument/2006/relationships/hyperlink" Target="https://www.demorgen.be/buitenland/trump-schoffeert-bedrijfsleiders-die-uit-adviesraad-gestapt-zijn-bdaa67f1/" TargetMode="External"/><Relationship Id="rId52" Type="http://schemas.openxmlformats.org/officeDocument/2006/relationships/hyperlink" Target="https://www.demorgen.be/buitenland/zware-kritiek-op-trump-na-reactie-op-doden-in-charlottesville-hij-leutert-in-het-aanschijn-van-een-tragedie-b70e6219/" TargetMode="External"/><Relationship Id="rId4" Type="http://schemas.openxmlformats.org/officeDocument/2006/relationships/hyperlink" Target="https://www.demorgen.be/buitenland/de-herverkiezingscampagne-van-trump-is-officieel-begonnen-bc25056a/" TargetMode="External"/><Relationship Id="rId9" Type="http://schemas.openxmlformats.org/officeDocument/2006/relationships/hyperlink" Target="https://www.demorgen.be/fotografie/extreemrechts-betoogt-met-nazisymbolen-en-hitlergroet-in-virginia-fc2fa601/" TargetMode="External"/><Relationship Id="rId14" Type="http://schemas.openxmlformats.org/officeDocument/2006/relationships/hyperlink" Target="https://www.demorgen.be/buitenland/gefascineerd-door-nazi-s-moeder-bedreigd-hunker-naar-heldendom-zo-radicaliseerde-aanslagpleger-charlottesville-b0589f11/" TargetMode="External"/><Relationship Id="rId22" Type="http://schemas.openxmlformats.org/officeDocument/2006/relationships/hyperlink" Target="https://www.demorgen.be/buitenland/kritiek-op-trump-om-voorzichtige-taal-bed0a7f5/" TargetMode="External"/><Relationship Id="rId27" Type="http://schemas.openxmlformats.org/officeDocument/2006/relationships/hyperlink" Target="https://www.demorgen.be/buitenland/obama-s-tweet-na-extreemrechts-geweld-meeste-gelikete-ooit-bb704764/" TargetMode="External"/><Relationship Id="rId30" Type="http://schemas.openxmlformats.org/officeDocument/2006/relationships/hyperlink" Target="https://www.demorgen.be/buitenland/pence-steunt-zijn-president-trump-is-heel-duidelijk-over-deze-kwestie-bb9f79bb/" TargetMode="External"/><Relationship Id="rId35" Type="http://schemas.openxmlformats.org/officeDocument/2006/relationships/hyperlink" Target="https://www.demorgen.be/buitenland/strijdvaardige-trump-haalt-nu-uit-naar-linkse-groeperingen-in-charlottesville-be7b1aae/" TargetMode="External"/><Relationship Id="rId43" Type="http://schemas.openxmlformats.org/officeDocument/2006/relationships/hyperlink" Target="https://www.demorgen.be/buitenland/trump-oogst-storm-van-kritiek-neen-beide-kampen-zijn-niet-schuldig-blanke-suprematie-is-weerzinwekkend-b6a18697/" TargetMode="External"/><Relationship Id="rId48" Type="http://schemas.openxmlformats.org/officeDocument/2006/relationships/hyperlink" Target="https://www.demorgen.be/buitenland/vader-van-rechts-extremist-in-charlottesville-schrijft-open-brief-aan-zoon-je-bent-niet-langer-welkom-b352a4b1/" TargetMode="External"/><Relationship Id="rId8" Type="http://schemas.openxmlformats.org/officeDocument/2006/relationships/hyperlink" Target="https://www.demorgen.be/plus/en-plotseling-is-het-gelukkigste-stadje-een-slagveld-van-haat-b-1502667601427/" TargetMode="External"/><Relationship Id="rId51" Type="http://schemas.openxmlformats.org/officeDocument/2006/relationships/hyperlink" Target="https://www.demorgen.be/buitenland/woordvoerder-witte-huis-trump-veroordeelt-extreemrechts-bcf7297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D1" workbookViewId="0">
      <pane ySplit="1" topLeftCell="A29" activePane="bottomLeft" state="frozen"/>
      <selection activeCell="B1" sqref="B1"/>
      <selection pane="bottomLeft" activeCell="M37" sqref="M37"/>
    </sheetView>
  </sheetViews>
  <sheetFormatPr defaultRowHeight="15" x14ac:dyDescent="0.25"/>
  <cols>
    <col min="1" max="1" width="25.7109375" style="1" customWidth="1"/>
    <col min="2" max="2" width="17" style="1" customWidth="1"/>
    <col min="3" max="3" width="24.42578125" style="1" customWidth="1"/>
    <col min="4" max="5" width="15.7109375" style="1" customWidth="1"/>
    <col min="6" max="9" width="12.7109375" style="68" customWidth="1"/>
    <col min="10" max="12" width="15.7109375" style="1" customWidth="1"/>
    <col min="13" max="13" width="27.5703125" style="1" customWidth="1"/>
    <col min="14" max="16384" width="9.140625" style="1"/>
  </cols>
  <sheetData>
    <row r="1" spans="1:13" s="115" customFormat="1" ht="76.5" x14ac:dyDescent="0.25">
      <c r="A1" s="115" t="s">
        <v>0</v>
      </c>
      <c r="B1" s="115" t="s">
        <v>3</v>
      </c>
      <c r="C1" s="115" t="s">
        <v>1</v>
      </c>
      <c r="D1" s="116" t="s">
        <v>230</v>
      </c>
      <c r="E1" s="117" t="s">
        <v>231</v>
      </c>
      <c r="F1" s="125" t="s">
        <v>171</v>
      </c>
      <c r="G1" s="126" t="s">
        <v>187</v>
      </c>
      <c r="H1" s="126" t="s">
        <v>240</v>
      </c>
      <c r="I1" s="127" t="s">
        <v>239</v>
      </c>
      <c r="J1" s="116" t="s">
        <v>206</v>
      </c>
      <c r="K1" s="118" t="s">
        <v>232</v>
      </c>
      <c r="L1" s="119" t="s">
        <v>207</v>
      </c>
      <c r="M1" s="115" t="s">
        <v>26</v>
      </c>
    </row>
    <row r="2" spans="1:13" x14ac:dyDescent="0.25">
      <c r="A2" s="1" t="s">
        <v>97</v>
      </c>
      <c r="B2" s="6">
        <v>42816.723611111112</v>
      </c>
      <c r="C2" s="3" t="s">
        <v>76</v>
      </c>
      <c r="D2" s="20">
        <f>1+1</f>
        <v>2</v>
      </c>
      <c r="E2" s="21">
        <f>1</f>
        <v>1</v>
      </c>
      <c r="F2" s="50">
        <v>0</v>
      </c>
      <c r="G2" s="51">
        <v>0</v>
      </c>
      <c r="H2" s="51">
        <v>0</v>
      </c>
      <c r="I2" s="52">
        <v>0</v>
      </c>
      <c r="J2" s="20">
        <f t="shared" ref="J2:J32" si="0">L2+K2</f>
        <v>0</v>
      </c>
      <c r="K2" s="17">
        <v>0</v>
      </c>
      <c r="L2" s="21">
        <v>0</v>
      </c>
    </row>
    <row r="3" spans="1:13" x14ac:dyDescent="0.25">
      <c r="A3" s="1" t="s">
        <v>91</v>
      </c>
      <c r="B3" s="6">
        <v>42816.814583333333</v>
      </c>
      <c r="C3" s="3" t="s">
        <v>92</v>
      </c>
      <c r="D3" s="20">
        <v>0</v>
      </c>
      <c r="E3" s="21">
        <v>0</v>
      </c>
      <c r="F3" s="50"/>
      <c r="G3" s="51"/>
      <c r="H3" s="51"/>
      <c r="I3" s="52"/>
      <c r="J3" s="20">
        <f t="shared" si="0"/>
        <v>0</v>
      </c>
      <c r="K3" s="17">
        <v>0</v>
      </c>
      <c r="L3" s="21">
        <v>0</v>
      </c>
    </row>
    <row r="4" spans="1:13" x14ac:dyDescent="0.25">
      <c r="A4" s="1" t="s">
        <v>7</v>
      </c>
      <c r="B4" s="6">
        <v>42816.890277777777</v>
      </c>
      <c r="C4" s="3" t="s">
        <v>8</v>
      </c>
      <c r="D4" s="20">
        <f>1+1+1+1+1+1+1</f>
        <v>7</v>
      </c>
      <c r="E4" s="21">
        <f>1+1</f>
        <v>2</v>
      </c>
      <c r="F4" s="50">
        <v>0</v>
      </c>
      <c r="G4" s="51">
        <v>0</v>
      </c>
      <c r="H4" s="51">
        <v>0</v>
      </c>
      <c r="I4" s="52">
        <v>0</v>
      </c>
      <c r="J4" s="20">
        <f t="shared" si="0"/>
        <v>1</v>
      </c>
      <c r="K4" s="17">
        <v>1</v>
      </c>
      <c r="L4" s="21">
        <v>0</v>
      </c>
    </row>
    <row r="5" spans="1:13" x14ac:dyDescent="0.25">
      <c r="A5" s="1" t="s">
        <v>89</v>
      </c>
      <c r="B5" s="6">
        <v>42816.956250000003</v>
      </c>
      <c r="C5" s="3" t="s">
        <v>90</v>
      </c>
      <c r="D5" s="20">
        <f>1+1+1+1+1</f>
        <v>5</v>
      </c>
      <c r="E5" s="21">
        <f>1+1+1</f>
        <v>3</v>
      </c>
      <c r="F5" s="50">
        <v>0</v>
      </c>
      <c r="G5" s="51">
        <v>0</v>
      </c>
      <c r="H5" s="51">
        <v>0</v>
      </c>
      <c r="I5" s="52">
        <v>0</v>
      </c>
      <c r="J5" s="20">
        <f t="shared" si="0"/>
        <v>0</v>
      </c>
      <c r="K5" s="17">
        <v>0</v>
      </c>
      <c r="L5" s="21">
        <v>0</v>
      </c>
    </row>
    <row r="6" spans="1:13" x14ac:dyDescent="0.25">
      <c r="A6" s="1" t="s">
        <v>77</v>
      </c>
      <c r="B6" s="6">
        <v>42817</v>
      </c>
      <c r="C6" s="3" t="s">
        <v>78</v>
      </c>
      <c r="D6" s="20">
        <f>1+1+1</f>
        <v>3</v>
      </c>
      <c r="E6" s="21">
        <f>1</f>
        <v>1</v>
      </c>
      <c r="F6" s="50">
        <v>0</v>
      </c>
      <c r="G6" s="51">
        <v>0</v>
      </c>
      <c r="H6" s="51">
        <v>0</v>
      </c>
      <c r="I6" s="52">
        <v>0</v>
      </c>
      <c r="J6" s="20">
        <f t="shared" si="0"/>
        <v>0</v>
      </c>
      <c r="K6" s="17">
        <v>0</v>
      </c>
      <c r="L6" s="21">
        <v>0</v>
      </c>
    </row>
    <row r="7" spans="1:13" x14ac:dyDescent="0.25">
      <c r="A7" s="9" t="s">
        <v>79</v>
      </c>
      <c r="B7" s="10">
        <v>42817</v>
      </c>
      <c r="C7" s="11" t="s">
        <v>80</v>
      </c>
      <c r="D7" s="42">
        <f>1+1+1+1+1+1</f>
        <v>6</v>
      </c>
      <c r="E7" s="38">
        <f>1+1+1+1</f>
        <v>4</v>
      </c>
      <c r="F7" s="50">
        <v>0</v>
      </c>
      <c r="G7" s="51">
        <v>0</v>
      </c>
      <c r="H7" s="51">
        <v>0</v>
      </c>
      <c r="I7" s="52">
        <v>0</v>
      </c>
      <c r="J7" s="20">
        <f t="shared" si="0"/>
        <v>0</v>
      </c>
      <c r="K7" s="47">
        <v>0</v>
      </c>
      <c r="L7" s="21">
        <v>0</v>
      </c>
      <c r="M7" s="9"/>
    </row>
    <row r="8" spans="1:13" x14ac:dyDescent="0.25">
      <c r="A8" s="1" t="s">
        <v>6</v>
      </c>
      <c r="B8" s="6">
        <v>42817.332638888889</v>
      </c>
      <c r="C8" s="3" t="s">
        <v>5</v>
      </c>
      <c r="D8" s="20">
        <f>1+1+1</f>
        <v>3</v>
      </c>
      <c r="E8" s="21">
        <v>0</v>
      </c>
      <c r="F8" s="50">
        <v>-1</v>
      </c>
      <c r="G8" s="51">
        <v>0</v>
      </c>
      <c r="H8" s="51">
        <v>0</v>
      </c>
      <c r="I8" s="52">
        <v>0</v>
      </c>
      <c r="J8" s="20">
        <f t="shared" si="0"/>
        <v>1</v>
      </c>
      <c r="K8" s="17">
        <v>1</v>
      </c>
      <c r="L8" s="21">
        <v>0</v>
      </c>
      <c r="M8" s="1" t="s">
        <v>188</v>
      </c>
    </row>
    <row r="9" spans="1:13" x14ac:dyDescent="0.25">
      <c r="A9" s="1" t="s">
        <v>87</v>
      </c>
      <c r="B9" s="6">
        <v>42817.339583333334</v>
      </c>
      <c r="C9" s="3" t="s">
        <v>88</v>
      </c>
      <c r="D9" s="20">
        <v>0</v>
      </c>
      <c r="E9" s="21">
        <v>0</v>
      </c>
      <c r="F9" s="50"/>
      <c r="G9" s="51"/>
      <c r="H9" s="51"/>
      <c r="I9" s="52"/>
      <c r="J9" s="20">
        <f t="shared" si="0"/>
        <v>0</v>
      </c>
      <c r="K9" s="17">
        <v>0</v>
      </c>
      <c r="L9" s="21">
        <v>0</v>
      </c>
    </row>
    <row r="10" spans="1:13" x14ac:dyDescent="0.25">
      <c r="A10" s="1" t="s">
        <v>2</v>
      </c>
      <c r="B10" s="6">
        <v>42817.409722222219</v>
      </c>
      <c r="C10" s="3" t="s">
        <v>4</v>
      </c>
      <c r="D10" s="20">
        <f>1+1+1+1+1+1+1+1+1</f>
        <v>9</v>
      </c>
      <c r="E10" s="21">
        <f>1+1+1+1</f>
        <v>4</v>
      </c>
      <c r="F10" s="50">
        <f>-1-1-1</f>
        <v>-3</v>
      </c>
      <c r="G10" s="51">
        <v>-2</v>
      </c>
      <c r="H10" s="51">
        <v>0</v>
      </c>
      <c r="I10" s="52">
        <v>0</v>
      </c>
      <c r="J10" s="20">
        <f t="shared" si="0"/>
        <v>1</v>
      </c>
      <c r="K10" s="17">
        <v>1</v>
      </c>
      <c r="L10" s="21">
        <v>0</v>
      </c>
      <c r="M10" s="1" t="s">
        <v>189</v>
      </c>
    </row>
    <row r="11" spans="1:13" x14ac:dyDescent="0.25">
      <c r="A11" s="1" t="s">
        <v>13</v>
      </c>
      <c r="B11" s="6">
        <v>42817.559027777781</v>
      </c>
      <c r="C11" s="3" t="s">
        <v>14</v>
      </c>
      <c r="D11" s="20">
        <f>1+1+1</f>
        <v>3</v>
      </c>
      <c r="E11" s="21">
        <v>0</v>
      </c>
      <c r="F11" s="50">
        <v>0</v>
      </c>
      <c r="G11" s="51">
        <v>0</v>
      </c>
      <c r="H11" s="51">
        <v>0</v>
      </c>
      <c r="I11" s="52">
        <v>0</v>
      </c>
      <c r="J11" s="20">
        <f t="shared" si="0"/>
        <v>0</v>
      </c>
      <c r="K11" s="17">
        <v>0</v>
      </c>
      <c r="L11" s="21">
        <v>0</v>
      </c>
    </row>
    <row r="12" spans="1:13" x14ac:dyDescent="0.25">
      <c r="A12" s="1" t="s">
        <v>60</v>
      </c>
      <c r="B12" s="6">
        <v>42817.564583333333</v>
      </c>
      <c r="C12" s="3" t="s">
        <v>61</v>
      </c>
      <c r="D12" s="20">
        <f>1+1+1</f>
        <v>3</v>
      </c>
      <c r="E12" s="21">
        <v>1</v>
      </c>
      <c r="F12" s="50">
        <v>0</v>
      </c>
      <c r="G12" s="51">
        <v>0</v>
      </c>
      <c r="H12" s="51">
        <v>0</v>
      </c>
      <c r="I12" s="52">
        <v>0</v>
      </c>
      <c r="J12" s="20">
        <f t="shared" si="0"/>
        <v>2</v>
      </c>
      <c r="K12" s="17">
        <v>1</v>
      </c>
      <c r="L12" s="21">
        <v>1</v>
      </c>
      <c r="M12" s="1" t="s">
        <v>208</v>
      </c>
    </row>
    <row r="13" spans="1:13" x14ac:dyDescent="0.25">
      <c r="A13" s="1" t="s">
        <v>15</v>
      </c>
      <c r="B13" s="6">
        <v>42817.713888888888</v>
      </c>
      <c r="C13" s="3" t="s">
        <v>16</v>
      </c>
      <c r="D13" s="20">
        <f>1+1+1</f>
        <v>3</v>
      </c>
      <c r="E13" s="21">
        <v>-1</v>
      </c>
      <c r="F13" s="50">
        <v>-1</v>
      </c>
      <c r="G13" s="51">
        <v>-1</v>
      </c>
      <c r="H13" s="51">
        <v>0</v>
      </c>
      <c r="I13" s="52">
        <v>0</v>
      </c>
      <c r="J13" s="20">
        <f t="shared" si="0"/>
        <v>0</v>
      </c>
      <c r="K13" s="17">
        <v>0</v>
      </c>
      <c r="L13" s="21">
        <v>0</v>
      </c>
      <c r="M13" s="1" t="s">
        <v>190</v>
      </c>
    </row>
    <row r="14" spans="1:13" x14ac:dyDescent="0.25">
      <c r="A14" s="1" t="s">
        <v>53</v>
      </c>
      <c r="B14" s="6">
        <v>42817.938888888886</v>
      </c>
      <c r="C14" s="3" t="s">
        <v>54</v>
      </c>
      <c r="D14" s="20">
        <v>0</v>
      </c>
      <c r="E14" s="21">
        <v>0</v>
      </c>
      <c r="F14" s="50"/>
      <c r="G14" s="51"/>
      <c r="H14" s="51"/>
      <c r="I14" s="52"/>
      <c r="J14" s="20">
        <f t="shared" si="0"/>
        <v>0</v>
      </c>
      <c r="K14" s="17">
        <v>0</v>
      </c>
      <c r="L14" s="21">
        <v>0</v>
      </c>
    </row>
    <row r="15" spans="1:13" x14ac:dyDescent="0.25">
      <c r="A15" s="1" t="s">
        <v>81</v>
      </c>
      <c r="B15" s="6">
        <v>42817.949305555558</v>
      </c>
      <c r="C15" s="3" t="s">
        <v>82</v>
      </c>
      <c r="D15" s="20">
        <v>1</v>
      </c>
      <c r="E15" s="21">
        <v>1</v>
      </c>
      <c r="F15" s="50">
        <v>0</v>
      </c>
      <c r="G15" s="51">
        <v>0</v>
      </c>
      <c r="H15" s="51">
        <v>0</v>
      </c>
      <c r="I15" s="52">
        <v>0</v>
      </c>
      <c r="J15" s="20">
        <f t="shared" si="0"/>
        <v>0</v>
      </c>
      <c r="K15" s="17">
        <v>0</v>
      </c>
      <c r="L15" s="21">
        <v>0</v>
      </c>
    </row>
    <row r="16" spans="1:13" x14ac:dyDescent="0.25">
      <c r="A16" s="1" t="s">
        <v>85</v>
      </c>
      <c r="B16" s="6">
        <v>42817.984027777777</v>
      </c>
      <c r="C16" s="3" t="s">
        <v>86</v>
      </c>
      <c r="D16" s="20">
        <v>5</v>
      </c>
      <c r="E16" s="21">
        <v>0</v>
      </c>
      <c r="F16" s="50">
        <v>-3</v>
      </c>
      <c r="G16" s="51">
        <v>0</v>
      </c>
      <c r="H16" s="51">
        <v>0</v>
      </c>
      <c r="I16" s="52">
        <v>0</v>
      </c>
      <c r="J16" s="20">
        <f t="shared" si="0"/>
        <v>2</v>
      </c>
      <c r="K16" s="17">
        <f>1+1</f>
        <v>2</v>
      </c>
      <c r="L16" s="21">
        <v>0</v>
      </c>
      <c r="M16" s="1" t="s">
        <v>212</v>
      </c>
    </row>
    <row r="17" spans="1:13" x14ac:dyDescent="0.25">
      <c r="A17" s="1" t="s">
        <v>74</v>
      </c>
      <c r="B17" s="6">
        <v>42818</v>
      </c>
      <c r="C17" s="3" t="s">
        <v>75</v>
      </c>
      <c r="D17" s="20">
        <f>1+1+1+1+1</f>
        <v>5</v>
      </c>
      <c r="E17" s="21">
        <f>1+1+1</f>
        <v>3</v>
      </c>
      <c r="F17" s="50">
        <v>0</v>
      </c>
      <c r="G17" s="51">
        <v>0</v>
      </c>
      <c r="H17" s="51">
        <v>0</v>
      </c>
      <c r="I17" s="52">
        <v>0</v>
      </c>
      <c r="J17" s="20">
        <f t="shared" si="0"/>
        <v>3</v>
      </c>
      <c r="K17" s="17">
        <f>1+1+1</f>
        <v>3</v>
      </c>
      <c r="L17" s="21">
        <v>0</v>
      </c>
    </row>
    <row r="18" spans="1:13" x14ac:dyDescent="0.25">
      <c r="A18" s="1" t="s">
        <v>57</v>
      </c>
      <c r="B18" s="6">
        <v>42818.09375</v>
      </c>
      <c r="C18" s="3" t="s">
        <v>58</v>
      </c>
      <c r="D18" s="20">
        <f>1</f>
        <v>1</v>
      </c>
      <c r="E18" s="21">
        <v>0</v>
      </c>
      <c r="F18" s="50">
        <v>-1</v>
      </c>
      <c r="G18" s="51">
        <v>0</v>
      </c>
      <c r="H18" s="51">
        <v>0</v>
      </c>
      <c r="I18" s="52">
        <v>0</v>
      </c>
      <c r="J18" s="20">
        <f t="shared" si="0"/>
        <v>0</v>
      </c>
      <c r="K18" s="17">
        <v>0</v>
      </c>
      <c r="L18" s="21">
        <v>0</v>
      </c>
      <c r="M18" s="1" t="s">
        <v>59</v>
      </c>
    </row>
    <row r="19" spans="1:13" x14ac:dyDescent="0.25">
      <c r="A19" s="1" t="s">
        <v>20</v>
      </c>
      <c r="B19" s="6">
        <v>42818.32708333333</v>
      </c>
      <c r="C19" s="3" t="s">
        <v>19</v>
      </c>
      <c r="D19" s="20">
        <v>1</v>
      </c>
      <c r="E19" s="21">
        <f>1+1+1</f>
        <v>3</v>
      </c>
      <c r="F19" s="50">
        <v>0</v>
      </c>
      <c r="G19" s="51">
        <v>0</v>
      </c>
      <c r="H19" s="51">
        <v>0</v>
      </c>
      <c r="I19" s="52">
        <v>0</v>
      </c>
      <c r="J19" s="20">
        <f t="shared" si="0"/>
        <v>3</v>
      </c>
      <c r="K19" s="17">
        <f>1+1+1</f>
        <v>3</v>
      </c>
      <c r="L19" s="21">
        <v>0</v>
      </c>
      <c r="M19" s="1" t="s">
        <v>209</v>
      </c>
    </row>
    <row r="20" spans="1:13" x14ac:dyDescent="0.25">
      <c r="A20" s="1" t="s">
        <v>11</v>
      </c>
      <c r="B20" s="6">
        <v>42818.397916666669</v>
      </c>
      <c r="C20" s="3" t="s">
        <v>12</v>
      </c>
      <c r="D20" s="20">
        <f>1</f>
        <v>1</v>
      </c>
      <c r="E20" s="21">
        <v>0</v>
      </c>
      <c r="F20" s="50">
        <v>0</v>
      </c>
      <c r="G20" s="51">
        <v>0</v>
      </c>
      <c r="H20" s="51">
        <v>0</v>
      </c>
      <c r="I20" s="52">
        <v>0</v>
      </c>
      <c r="J20" s="20">
        <f t="shared" si="0"/>
        <v>1</v>
      </c>
      <c r="K20" s="17">
        <v>1</v>
      </c>
      <c r="L20" s="21">
        <v>0</v>
      </c>
    </row>
    <row r="21" spans="1:13" x14ac:dyDescent="0.25">
      <c r="A21" s="1" t="s">
        <v>9</v>
      </c>
      <c r="B21" s="6">
        <v>42818.429861111108</v>
      </c>
      <c r="C21" s="3" t="s">
        <v>10</v>
      </c>
      <c r="D21" s="20">
        <v>1</v>
      </c>
      <c r="E21" s="21">
        <v>1</v>
      </c>
      <c r="F21" s="50">
        <v>0</v>
      </c>
      <c r="G21" s="51">
        <v>0</v>
      </c>
      <c r="H21" s="51">
        <v>0</v>
      </c>
      <c r="I21" s="52">
        <v>0</v>
      </c>
      <c r="J21" s="20">
        <f t="shared" si="0"/>
        <v>0</v>
      </c>
      <c r="K21" s="17">
        <v>0</v>
      </c>
      <c r="L21" s="21">
        <v>0</v>
      </c>
    </row>
    <row r="22" spans="1:13" x14ac:dyDescent="0.25">
      <c r="A22" s="1" t="s">
        <v>83</v>
      </c>
      <c r="B22" s="6">
        <v>42818.564583333333</v>
      </c>
      <c r="C22" s="3" t="s">
        <v>84</v>
      </c>
      <c r="D22" s="20">
        <f>1+1+1+1+1+1</f>
        <v>6</v>
      </c>
      <c r="E22" s="21">
        <f>1+1+1+1</f>
        <v>4</v>
      </c>
      <c r="F22" s="50">
        <v>-2</v>
      </c>
      <c r="G22" s="51">
        <v>-1</v>
      </c>
      <c r="H22" s="51">
        <v>0</v>
      </c>
      <c r="I22" s="52">
        <v>0</v>
      </c>
      <c r="J22" s="20">
        <f t="shared" si="0"/>
        <v>4</v>
      </c>
      <c r="K22" s="17">
        <f>1+1+1+1</f>
        <v>4</v>
      </c>
      <c r="L22" s="21">
        <v>0</v>
      </c>
      <c r="M22" s="1" t="s">
        <v>191</v>
      </c>
    </row>
    <row r="23" spans="1:13" x14ac:dyDescent="0.25">
      <c r="A23" s="1" t="s">
        <v>51</v>
      </c>
      <c r="B23" s="6">
        <v>42818.580555555556</v>
      </c>
      <c r="C23" s="3" t="s">
        <v>52</v>
      </c>
      <c r="D23" s="20">
        <v>1</v>
      </c>
      <c r="E23" s="21">
        <v>1</v>
      </c>
      <c r="F23" s="50">
        <v>0</v>
      </c>
      <c r="G23" s="51">
        <v>0</v>
      </c>
      <c r="H23" s="51">
        <v>0</v>
      </c>
      <c r="I23" s="52">
        <v>0</v>
      </c>
      <c r="J23" s="20">
        <f t="shared" si="0"/>
        <v>0</v>
      </c>
      <c r="K23" s="17">
        <v>0</v>
      </c>
      <c r="L23" s="21">
        <v>0</v>
      </c>
    </row>
    <row r="24" spans="1:13" x14ac:dyDescent="0.25">
      <c r="A24" s="1" t="s">
        <v>18</v>
      </c>
      <c r="B24" s="6">
        <v>42818.59375</v>
      </c>
      <c r="C24" s="3" t="s">
        <v>21</v>
      </c>
      <c r="D24" s="20">
        <f>1+1</f>
        <v>2</v>
      </c>
      <c r="E24" s="21">
        <v>0</v>
      </c>
      <c r="F24" s="50">
        <v>0</v>
      </c>
      <c r="G24" s="51">
        <v>0</v>
      </c>
      <c r="H24" s="51">
        <v>0</v>
      </c>
      <c r="I24" s="52">
        <v>0</v>
      </c>
      <c r="J24" s="20">
        <f t="shared" si="0"/>
        <v>1</v>
      </c>
      <c r="K24" s="17">
        <v>1</v>
      </c>
      <c r="L24" s="21">
        <v>0</v>
      </c>
    </row>
    <row r="25" spans="1:13" x14ac:dyDescent="0.25">
      <c r="A25" s="1" t="s">
        <v>72</v>
      </c>
      <c r="B25" s="6">
        <v>42818.625</v>
      </c>
      <c r="C25" s="3" t="s">
        <v>73</v>
      </c>
      <c r="D25" s="20">
        <f>1+1</f>
        <v>2</v>
      </c>
      <c r="E25" s="21">
        <f>1+1</f>
        <v>2</v>
      </c>
      <c r="F25" s="50">
        <v>0</v>
      </c>
      <c r="G25" s="51">
        <v>0</v>
      </c>
      <c r="H25" s="51">
        <v>0</v>
      </c>
      <c r="I25" s="52">
        <v>0</v>
      </c>
      <c r="J25" s="20">
        <f t="shared" si="0"/>
        <v>0</v>
      </c>
      <c r="K25" s="17">
        <v>0</v>
      </c>
      <c r="L25" s="21">
        <v>0</v>
      </c>
    </row>
    <row r="26" spans="1:13" x14ac:dyDescent="0.25">
      <c r="A26" s="1" t="s">
        <v>66</v>
      </c>
      <c r="B26" s="6">
        <v>42818.856249999997</v>
      </c>
      <c r="C26" s="3" t="s">
        <v>67</v>
      </c>
      <c r="D26" s="20">
        <v>0</v>
      </c>
      <c r="E26" s="21">
        <v>0</v>
      </c>
      <c r="F26" s="50"/>
      <c r="G26" s="51"/>
      <c r="H26" s="51"/>
      <c r="I26" s="52"/>
      <c r="J26" s="20">
        <f t="shared" si="0"/>
        <v>1</v>
      </c>
      <c r="K26" s="17">
        <v>1</v>
      </c>
      <c r="L26" s="21">
        <v>0</v>
      </c>
      <c r="M26" s="1" t="s">
        <v>213</v>
      </c>
    </row>
    <row r="27" spans="1:13" s="5" customFormat="1" x14ac:dyDescent="0.25">
      <c r="A27" s="1" t="s">
        <v>55</v>
      </c>
      <c r="B27" s="6">
        <v>42819.567361111112</v>
      </c>
      <c r="C27" s="3" t="s">
        <v>56</v>
      </c>
      <c r="D27" s="20">
        <f>1+1</f>
        <v>2</v>
      </c>
      <c r="E27" s="21">
        <v>1</v>
      </c>
      <c r="F27" s="50">
        <v>0</v>
      </c>
      <c r="G27" s="51">
        <v>0</v>
      </c>
      <c r="H27" s="51">
        <v>0</v>
      </c>
      <c r="I27" s="52">
        <v>0</v>
      </c>
      <c r="J27" s="20">
        <f t="shared" si="0"/>
        <v>0</v>
      </c>
      <c r="K27" s="17">
        <v>0</v>
      </c>
      <c r="L27" s="21">
        <v>0</v>
      </c>
      <c r="M27" s="1"/>
    </row>
    <row r="28" spans="1:13" x14ac:dyDescent="0.25">
      <c r="A28" s="1" t="s">
        <v>62</v>
      </c>
      <c r="B28" s="6">
        <v>42819.572222222225</v>
      </c>
      <c r="C28" s="3" t="s">
        <v>63</v>
      </c>
      <c r="D28" s="20">
        <v>0</v>
      </c>
      <c r="E28" s="21">
        <v>0</v>
      </c>
      <c r="F28" s="50"/>
      <c r="G28" s="51"/>
      <c r="H28" s="51"/>
      <c r="I28" s="52"/>
      <c r="J28" s="20">
        <f t="shared" si="0"/>
        <v>2</v>
      </c>
      <c r="K28" s="17">
        <v>2</v>
      </c>
      <c r="L28" s="21">
        <v>0</v>
      </c>
      <c r="M28" s="1" t="s">
        <v>96</v>
      </c>
    </row>
    <row r="29" spans="1:13" x14ac:dyDescent="0.25">
      <c r="A29" s="1" t="s">
        <v>65</v>
      </c>
      <c r="B29" s="6">
        <v>42819.574999999997</v>
      </c>
      <c r="C29" s="3" t="s">
        <v>64</v>
      </c>
      <c r="D29" s="20">
        <f>1+1+1</f>
        <v>3</v>
      </c>
      <c r="E29" s="21">
        <f>1+1</f>
        <v>2</v>
      </c>
      <c r="F29" s="50">
        <v>-1</v>
      </c>
      <c r="G29" s="51">
        <v>-1</v>
      </c>
      <c r="H29" s="51">
        <v>0</v>
      </c>
      <c r="I29" s="52">
        <v>0</v>
      </c>
      <c r="J29" s="20">
        <f t="shared" si="0"/>
        <v>5</v>
      </c>
      <c r="K29" s="17">
        <f>1+1+1+1+1</f>
        <v>5</v>
      </c>
      <c r="L29" s="21">
        <v>0</v>
      </c>
      <c r="M29" s="1" t="s">
        <v>192</v>
      </c>
    </row>
    <row r="30" spans="1:13" x14ac:dyDescent="0.25">
      <c r="A30" s="1" t="s">
        <v>93</v>
      </c>
      <c r="B30" s="6">
        <v>42819.642361111109</v>
      </c>
      <c r="C30" s="3" t="s">
        <v>17</v>
      </c>
      <c r="D30" s="20">
        <v>0</v>
      </c>
      <c r="E30" s="21">
        <v>0</v>
      </c>
      <c r="F30" s="50"/>
      <c r="G30" s="51"/>
      <c r="H30" s="51"/>
      <c r="I30" s="52"/>
      <c r="J30" s="20">
        <f t="shared" si="0"/>
        <v>1</v>
      </c>
      <c r="K30" s="17">
        <v>1</v>
      </c>
      <c r="L30" s="21">
        <v>0</v>
      </c>
    </row>
    <row r="31" spans="1:13" x14ac:dyDescent="0.25">
      <c r="A31" s="1" t="s">
        <v>68</v>
      </c>
      <c r="B31" s="6">
        <v>42820.037499999999</v>
      </c>
      <c r="C31" s="3" t="s">
        <v>69</v>
      </c>
      <c r="D31" s="20">
        <f>1</f>
        <v>1</v>
      </c>
      <c r="E31" s="21">
        <v>0</v>
      </c>
      <c r="F31" s="50">
        <v>0</v>
      </c>
      <c r="G31" s="51">
        <v>0</v>
      </c>
      <c r="H31" s="51">
        <v>0</v>
      </c>
      <c r="I31" s="52">
        <v>0</v>
      </c>
      <c r="J31" s="20">
        <f t="shared" si="0"/>
        <v>1</v>
      </c>
      <c r="K31" s="17">
        <v>1</v>
      </c>
      <c r="L31" s="21">
        <v>0</v>
      </c>
    </row>
    <row r="32" spans="1:13" s="9" customFormat="1" x14ac:dyDescent="0.25">
      <c r="A32" s="1" t="s">
        <v>70</v>
      </c>
      <c r="B32" s="6">
        <v>42820.615277777775</v>
      </c>
      <c r="C32" s="3" t="s">
        <v>71</v>
      </c>
      <c r="D32" s="20">
        <v>3</v>
      </c>
      <c r="E32" s="21">
        <v>3</v>
      </c>
      <c r="F32" s="50">
        <v>-1</v>
      </c>
      <c r="G32" s="51">
        <v>0</v>
      </c>
      <c r="H32" s="51">
        <v>0</v>
      </c>
      <c r="I32" s="52">
        <v>0</v>
      </c>
      <c r="J32" s="20">
        <f t="shared" si="0"/>
        <v>0</v>
      </c>
      <c r="K32" s="17">
        <v>0</v>
      </c>
      <c r="L32" s="21">
        <v>0</v>
      </c>
      <c r="M32" s="1" t="s">
        <v>193</v>
      </c>
    </row>
    <row r="33" spans="1:12" x14ac:dyDescent="0.25">
      <c r="D33" s="20"/>
      <c r="E33" s="21"/>
      <c r="F33" s="50"/>
      <c r="G33" s="51"/>
      <c r="H33" s="51"/>
      <c r="I33" s="52"/>
      <c r="J33" s="20"/>
      <c r="K33" s="17"/>
      <c r="L33" s="21"/>
    </row>
    <row r="34" spans="1:12" ht="15.75" thickBot="1" x14ac:dyDescent="0.3">
      <c r="D34" s="20"/>
      <c r="E34" s="21"/>
      <c r="F34" s="50"/>
      <c r="G34" s="51"/>
      <c r="H34" s="51"/>
      <c r="I34" s="52"/>
      <c r="J34" s="20"/>
      <c r="K34" s="17"/>
      <c r="L34" s="21"/>
    </row>
    <row r="35" spans="1:12" s="2" customFormat="1" x14ac:dyDescent="0.25">
      <c r="A35" s="12" t="s">
        <v>94</v>
      </c>
      <c r="B35" s="14"/>
      <c r="C35" s="14"/>
      <c r="D35" s="12">
        <f t="shared" ref="D35:K35" si="1">SUM(D2:D32)</f>
        <v>79</v>
      </c>
      <c r="E35" s="15">
        <f t="shared" si="1"/>
        <v>36</v>
      </c>
      <c r="F35" s="53">
        <f t="shared" si="1"/>
        <v>-13</v>
      </c>
      <c r="G35" s="54">
        <f t="shared" si="1"/>
        <v>-5</v>
      </c>
      <c r="H35" s="54">
        <f t="shared" si="1"/>
        <v>0</v>
      </c>
      <c r="I35" s="55">
        <f t="shared" si="1"/>
        <v>0</v>
      </c>
      <c r="J35" s="12">
        <f t="shared" si="1"/>
        <v>29</v>
      </c>
      <c r="K35" s="14">
        <f t="shared" si="1"/>
        <v>28</v>
      </c>
      <c r="L35" s="15">
        <f>SUM(L2:L32)</f>
        <v>1</v>
      </c>
    </row>
    <row r="36" spans="1:12" s="2" customFormat="1" x14ac:dyDescent="0.25">
      <c r="A36" s="16" t="s">
        <v>95</v>
      </c>
      <c r="B36" s="22"/>
      <c r="C36" s="22"/>
      <c r="D36" s="43">
        <f>D35/31</f>
        <v>2.5483870967741935</v>
      </c>
      <c r="E36" s="19">
        <f t="shared" ref="E36:K36" si="2">E35/31</f>
        <v>1.1612903225806452</v>
      </c>
      <c r="F36" s="56"/>
      <c r="G36" s="57"/>
      <c r="H36" s="57"/>
      <c r="I36" s="58"/>
      <c r="J36" s="43">
        <f t="shared" si="2"/>
        <v>0.93548387096774188</v>
      </c>
      <c r="K36" s="18">
        <f t="shared" si="2"/>
        <v>0.90322580645161288</v>
      </c>
      <c r="L36" s="19">
        <f>L35/31</f>
        <v>3.2258064516129031E-2</v>
      </c>
    </row>
    <row r="37" spans="1:12" s="2" customFormat="1" x14ac:dyDescent="0.25">
      <c r="A37" s="16"/>
      <c r="B37" s="22"/>
      <c r="C37" s="22"/>
      <c r="D37" s="43"/>
      <c r="E37" s="19"/>
      <c r="F37" s="56"/>
      <c r="G37" s="57"/>
      <c r="H37" s="57"/>
      <c r="I37" s="58"/>
      <c r="J37" s="43"/>
      <c r="K37" s="18"/>
      <c r="L37" s="19"/>
    </row>
    <row r="38" spans="1:12" s="2" customFormat="1" x14ac:dyDescent="0.25">
      <c r="A38" s="16" t="s">
        <v>185</v>
      </c>
      <c r="B38" s="22"/>
      <c r="C38" s="22"/>
      <c r="D38" s="44">
        <f>D35+F35+H35</f>
        <v>66</v>
      </c>
      <c r="E38" s="29">
        <f>E35+G35+I35</f>
        <v>31</v>
      </c>
      <c r="F38" s="56"/>
      <c r="G38" s="57"/>
      <c r="H38" s="57"/>
      <c r="I38" s="58"/>
      <c r="J38" s="48">
        <f t="shared" ref="J38:K38" si="3">J35</f>
        <v>29</v>
      </c>
      <c r="K38" s="39">
        <f t="shared" si="3"/>
        <v>28</v>
      </c>
      <c r="L38" s="97">
        <f>L35</f>
        <v>1</v>
      </c>
    </row>
    <row r="39" spans="1:12" s="2" customFormat="1" ht="15.75" thickBot="1" x14ac:dyDescent="0.3">
      <c r="A39" s="23" t="s">
        <v>95</v>
      </c>
      <c r="B39" s="28"/>
      <c r="C39" s="28"/>
      <c r="D39" s="45">
        <f>D38/31</f>
        <v>2.129032258064516</v>
      </c>
      <c r="E39" s="27">
        <f t="shared" ref="E39:J39" si="4">E38/31</f>
        <v>1</v>
      </c>
      <c r="F39" s="69"/>
      <c r="G39" s="70"/>
      <c r="H39" s="70"/>
      <c r="I39" s="71"/>
      <c r="J39" s="49">
        <f t="shared" si="4"/>
        <v>0.93548387096774188</v>
      </c>
      <c r="K39" s="26">
        <f>K38/31</f>
        <v>0.90322580645161288</v>
      </c>
      <c r="L39" s="98">
        <f>L38/31</f>
        <v>3.2258064516129031E-2</v>
      </c>
    </row>
    <row r="40" spans="1:12" ht="15.75" thickBot="1" x14ac:dyDescent="0.3">
      <c r="D40" s="20"/>
      <c r="E40" s="21"/>
      <c r="F40" s="50"/>
      <c r="G40" s="51"/>
      <c r="H40" s="51"/>
      <c r="I40" s="52"/>
      <c r="J40" s="20"/>
      <c r="K40" s="17"/>
      <c r="L40" s="21"/>
    </row>
    <row r="41" spans="1:12" x14ac:dyDescent="0.25">
      <c r="A41" s="12" t="s">
        <v>184</v>
      </c>
      <c r="B41" s="13"/>
      <c r="C41" s="13"/>
      <c r="D41" s="12">
        <v>7</v>
      </c>
      <c r="E41" s="15">
        <f>1+1</f>
        <v>2</v>
      </c>
      <c r="F41" s="53"/>
      <c r="G41" s="54"/>
      <c r="H41" s="54"/>
      <c r="I41" s="55"/>
      <c r="J41" s="12">
        <v>2</v>
      </c>
      <c r="K41" s="14">
        <v>2</v>
      </c>
      <c r="L41" s="15">
        <v>0</v>
      </c>
    </row>
    <row r="42" spans="1:12" ht="15.75" thickBot="1" x14ac:dyDescent="0.3">
      <c r="A42" s="23" t="s">
        <v>95</v>
      </c>
      <c r="B42" s="24"/>
      <c r="C42" s="24"/>
      <c r="D42" s="45">
        <f>D41/31</f>
        <v>0.22580645161290322</v>
      </c>
      <c r="E42" s="27">
        <f t="shared" ref="E42:K42" si="5">E41/31</f>
        <v>6.4516129032258063E-2</v>
      </c>
      <c r="F42" s="69"/>
      <c r="G42" s="70"/>
      <c r="H42" s="70"/>
      <c r="I42" s="71"/>
      <c r="J42" s="45">
        <f t="shared" si="5"/>
        <v>6.4516129032258063E-2</v>
      </c>
      <c r="K42" s="25">
        <f t="shared" si="5"/>
        <v>6.4516129032258063E-2</v>
      </c>
      <c r="L42" s="27">
        <f>L41/31</f>
        <v>0</v>
      </c>
    </row>
  </sheetData>
  <autoFilter ref="A1:M33">
    <sortState ref="A2:I34">
      <sortCondition ref="B1:B34"/>
    </sortState>
  </autoFilter>
  <hyperlinks>
    <hyperlink ref="C10" r:id="rId1"/>
    <hyperlink ref="C8" r:id="rId2"/>
    <hyperlink ref="C4" r:id="rId3"/>
    <hyperlink ref="C21" r:id="rId4"/>
    <hyperlink ref="C20" r:id="rId5"/>
    <hyperlink ref="C11" r:id="rId6"/>
    <hyperlink ref="C13" r:id="rId7"/>
    <hyperlink ref="C30" r:id="rId8"/>
    <hyperlink ref="C19" r:id="rId9"/>
    <hyperlink ref="C24" r:id="rId10"/>
    <hyperlink ref="C23" r:id="rId11"/>
    <hyperlink ref="C14" r:id="rId12"/>
    <hyperlink ref="C27" r:id="rId13"/>
    <hyperlink ref="C18" r:id="rId14"/>
    <hyperlink ref="C12" r:id="rId15"/>
    <hyperlink ref="C28" r:id="rId16"/>
    <hyperlink ref="C29" r:id="rId17"/>
    <hyperlink ref="C26" r:id="rId18"/>
    <hyperlink ref="C31" r:id="rId19"/>
    <hyperlink ref="C32" r:id="rId20"/>
    <hyperlink ref="C25" r:id="rId21"/>
    <hyperlink ref="C17" r:id="rId22"/>
    <hyperlink ref="C2" r:id="rId23"/>
    <hyperlink ref="C6" r:id="rId24"/>
    <hyperlink ref="C7" r:id="rId25"/>
    <hyperlink ref="C15" r:id="rId26"/>
    <hyperlink ref="C22" r:id="rId27"/>
    <hyperlink ref="C16" r:id="rId28"/>
    <hyperlink ref="C9" r:id="rId29"/>
    <hyperlink ref="C5" r:id="rId30"/>
    <hyperlink ref="C3" r:id="rId31"/>
  </hyperlinks>
  <pageMargins left="0.7" right="0.7" top="0.75" bottom="0.75" header="0.3" footer="0.3"/>
  <pageSetup paperSize="9"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workbookViewId="0">
      <pane ySplit="1" topLeftCell="A66" activePane="bottomLeft" state="frozen"/>
      <selection pane="bottomLeft" activeCell="A70" sqref="A70"/>
    </sheetView>
  </sheetViews>
  <sheetFormatPr defaultRowHeight="15" x14ac:dyDescent="0.25"/>
  <cols>
    <col min="1" max="1" width="25.7109375" style="1" customWidth="1"/>
    <col min="2" max="2" width="15.85546875" style="1" bestFit="1" customWidth="1"/>
    <col min="3" max="3" width="15.42578125" style="1" customWidth="1"/>
    <col min="4" max="5" width="15.7109375" style="1" customWidth="1"/>
    <col min="6" max="9" width="12.7109375" style="68" customWidth="1"/>
    <col min="10" max="12" width="15.7109375" style="1" customWidth="1"/>
    <col min="13" max="13" width="35.7109375" style="1" customWidth="1"/>
    <col min="14" max="16384" width="9.140625" style="1"/>
  </cols>
  <sheetData>
    <row r="1" spans="1:13" s="106" customFormat="1" ht="76.5" x14ac:dyDescent="0.25">
      <c r="A1" s="106" t="s">
        <v>0</v>
      </c>
      <c r="B1" s="106" t="s">
        <v>3</v>
      </c>
      <c r="C1" s="106" t="s">
        <v>1</v>
      </c>
      <c r="D1" s="107" t="s">
        <v>230</v>
      </c>
      <c r="E1" s="108" t="s">
        <v>236</v>
      </c>
      <c r="F1" s="122" t="s">
        <v>171</v>
      </c>
      <c r="G1" s="123" t="s">
        <v>238</v>
      </c>
      <c r="H1" s="123" t="s">
        <v>237</v>
      </c>
      <c r="I1" s="124" t="s">
        <v>239</v>
      </c>
      <c r="J1" s="107" t="s">
        <v>205</v>
      </c>
      <c r="K1" s="109" t="s">
        <v>227</v>
      </c>
      <c r="L1" s="108" t="s">
        <v>204</v>
      </c>
      <c r="M1" s="106" t="s">
        <v>26</v>
      </c>
    </row>
    <row r="2" spans="1:13" x14ac:dyDescent="0.25">
      <c r="A2" s="1" t="s">
        <v>124</v>
      </c>
      <c r="B2" s="6">
        <v>42959.784722222219</v>
      </c>
      <c r="C2" s="3" t="s">
        <v>148</v>
      </c>
      <c r="D2" s="20">
        <v>0</v>
      </c>
      <c r="E2" s="21">
        <v>0</v>
      </c>
      <c r="F2" s="50"/>
      <c r="G2" s="51"/>
      <c r="H2" s="51"/>
      <c r="I2" s="52"/>
      <c r="J2" s="20">
        <f>K2+L2</f>
        <v>4</v>
      </c>
      <c r="K2" s="17">
        <v>0</v>
      </c>
      <c r="L2" s="21">
        <v>4</v>
      </c>
      <c r="M2" s="1" t="s">
        <v>125</v>
      </c>
    </row>
    <row r="3" spans="1:13" x14ac:dyDescent="0.25">
      <c r="A3" s="1" t="s">
        <v>181</v>
      </c>
      <c r="B3" s="6">
        <v>42959.831250000003</v>
      </c>
      <c r="C3" s="3" t="s">
        <v>43</v>
      </c>
      <c r="D3" s="20">
        <v>0</v>
      </c>
      <c r="E3" s="21">
        <v>0</v>
      </c>
      <c r="F3" s="50"/>
      <c r="G3" s="51"/>
      <c r="H3" s="51"/>
      <c r="I3" s="52"/>
      <c r="J3" s="20">
        <f t="shared" ref="J3:J53" si="0">K3+L3</f>
        <v>5</v>
      </c>
      <c r="K3" s="17">
        <f>1+1+1</f>
        <v>3</v>
      </c>
      <c r="L3" s="21">
        <f>1+1</f>
        <v>2</v>
      </c>
    </row>
    <row r="4" spans="1:13" x14ac:dyDescent="0.25">
      <c r="A4" s="1" t="s">
        <v>136</v>
      </c>
      <c r="B4" s="6">
        <v>42960.125</v>
      </c>
      <c r="C4" s="3" t="s">
        <v>137</v>
      </c>
      <c r="D4" s="20">
        <v>0</v>
      </c>
      <c r="E4" s="21">
        <v>0</v>
      </c>
      <c r="F4" s="50"/>
      <c r="G4" s="51"/>
      <c r="H4" s="51"/>
      <c r="I4" s="52"/>
      <c r="J4" s="20">
        <f t="shared" si="0"/>
        <v>4</v>
      </c>
      <c r="K4" s="17">
        <v>0</v>
      </c>
      <c r="L4" s="21">
        <v>4</v>
      </c>
    </row>
    <row r="5" spans="1:13" x14ac:dyDescent="0.25">
      <c r="A5" s="1" t="s">
        <v>22</v>
      </c>
      <c r="B5" s="6">
        <v>42960.304861111108</v>
      </c>
      <c r="C5" s="3" t="s">
        <v>23</v>
      </c>
      <c r="D5" s="20">
        <v>0</v>
      </c>
      <c r="E5" s="21">
        <v>0</v>
      </c>
      <c r="F5" s="50"/>
      <c r="G5" s="51"/>
      <c r="H5" s="51"/>
      <c r="I5" s="52"/>
      <c r="J5" s="20">
        <f t="shared" si="0"/>
        <v>7</v>
      </c>
      <c r="K5" s="17">
        <v>2</v>
      </c>
      <c r="L5" s="21">
        <f>1+1+1+1+1</f>
        <v>5</v>
      </c>
    </row>
    <row r="6" spans="1:13" x14ac:dyDescent="0.25">
      <c r="A6" s="1" t="s">
        <v>99</v>
      </c>
      <c r="B6" s="6">
        <v>42960.402777777781</v>
      </c>
      <c r="C6" s="3" t="s">
        <v>39</v>
      </c>
      <c r="D6" s="20">
        <v>0</v>
      </c>
      <c r="E6" s="21">
        <v>0</v>
      </c>
      <c r="F6" s="50"/>
      <c r="G6" s="51"/>
      <c r="H6" s="51"/>
      <c r="I6" s="52"/>
      <c r="J6" s="20">
        <f t="shared" si="0"/>
        <v>2</v>
      </c>
      <c r="K6" s="17">
        <v>0</v>
      </c>
      <c r="L6" s="21">
        <v>2</v>
      </c>
    </row>
    <row r="7" spans="1:13" x14ac:dyDescent="0.25">
      <c r="A7" s="1" t="s">
        <v>178</v>
      </c>
      <c r="B7" s="6">
        <v>42960.418055555558</v>
      </c>
      <c r="C7" s="3" t="s">
        <v>179</v>
      </c>
      <c r="D7" s="20">
        <f>1+1+1</f>
        <v>3</v>
      </c>
      <c r="E7" s="21">
        <f>1+1</f>
        <v>2</v>
      </c>
      <c r="F7" s="50">
        <v>-2</v>
      </c>
      <c r="G7" s="51">
        <v>-2</v>
      </c>
      <c r="H7" s="51"/>
      <c r="I7" s="52"/>
      <c r="J7" s="20">
        <f t="shared" si="0"/>
        <v>5</v>
      </c>
      <c r="K7" s="17">
        <v>0</v>
      </c>
      <c r="L7" s="21">
        <v>5</v>
      </c>
      <c r="M7" s="1" t="s">
        <v>180</v>
      </c>
    </row>
    <row r="8" spans="1:13" x14ac:dyDescent="0.25">
      <c r="A8" s="1" t="s">
        <v>33</v>
      </c>
      <c r="B8" s="6">
        <v>42960.425000000003</v>
      </c>
      <c r="C8" s="3" t="s">
        <v>34</v>
      </c>
      <c r="D8" s="20">
        <v>0</v>
      </c>
      <c r="E8" s="21">
        <v>0</v>
      </c>
      <c r="F8" s="50"/>
      <c r="G8" s="51"/>
      <c r="H8" s="51"/>
      <c r="I8" s="52"/>
      <c r="J8" s="20">
        <f t="shared" si="0"/>
        <v>4</v>
      </c>
      <c r="K8" s="17">
        <v>0</v>
      </c>
      <c r="L8" s="21">
        <f>1+1+1+1</f>
        <v>4</v>
      </c>
    </row>
    <row r="9" spans="1:13" x14ac:dyDescent="0.25">
      <c r="A9" s="1" t="s">
        <v>109</v>
      </c>
      <c r="B9" s="6">
        <v>42960.607638888891</v>
      </c>
      <c r="C9" s="3" t="s">
        <v>110</v>
      </c>
      <c r="D9" s="20">
        <v>0</v>
      </c>
      <c r="E9" s="21">
        <v>0</v>
      </c>
      <c r="F9" s="50"/>
      <c r="G9" s="51"/>
      <c r="H9" s="51"/>
      <c r="I9" s="52"/>
      <c r="J9" s="20">
        <f t="shared" si="0"/>
        <v>1</v>
      </c>
      <c r="K9" s="17">
        <v>0</v>
      </c>
      <c r="L9" s="21">
        <v>1</v>
      </c>
    </row>
    <row r="10" spans="1:13" s="4" customFormat="1" x14ac:dyDescent="0.25">
      <c r="A10" s="1" t="s">
        <v>176</v>
      </c>
      <c r="B10" s="6">
        <v>42960.745833333334</v>
      </c>
      <c r="C10" s="3" t="s">
        <v>177</v>
      </c>
      <c r="D10" s="20">
        <v>0</v>
      </c>
      <c r="E10" s="21">
        <v>0</v>
      </c>
      <c r="F10" s="50"/>
      <c r="G10" s="51"/>
      <c r="H10" s="51"/>
      <c r="I10" s="52"/>
      <c r="J10" s="20">
        <f t="shared" si="0"/>
        <v>2</v>
      </c>
      <c r="K10" s="17">
        <v>0</v>
      </c>
      <c r="L10" s="21">
        <v>2</v>
      </c>
      <c r="M10" s="1"/>
    </row>
    <row r="11" spans="1:13" s="7" customFormat="1" x14ac:dyDescent="0.25">
      <c r="A11" s="9" t="s">
        <v>100</v>
      </c>
      <c r="B11" s="10">
        <v>42960.76458333333</v>
      </c>
      <c r="C11" s="11" t="s">
        <v>101</v>
      </c>
      <c r="D11" s="42">
        <v>10</v>
      </c>
      <c r="E11" s="38">
        <f>1+1</f>
        <v>2</v>
      </c>
      <c r="F11" s="42"/>
      <c r="G11" s="47"/>
      <c r="H11" s="47"/>
      <c r="I11" s="38"/>
      <c r="J11" s="42">
        <f t="shared" si="0"/>
        <v>5</v>
      </c>
      <c r="K11" s="47">
        <v>1</v>
      </c>
      <c r="L11" s="38">
        <v>4</v>
      </c>
      <c r="M11" s="9" t="s">
        <v>214</v>
      </c>
    </row>
    <row r="12" spans="1:13" x14ac:dyDescent="0.25">
      <c r="A12" s="1" t="s">
        <v>31</v>
      </c>
      <c r="B12" s="6">
        <v>42960.840277777781</v>
      </c>
      <c r="C12" s="3" t="s">
        <v>32</v>
      </c>
      <c r="D12" s="20">
        <v>0</v>
      </c>
      <c r="E12" s="21">
        <v>0</v>
      </c>
      <c r="F12" s="50"/>
      <c r="G12" s="51"/>
      <c r="H12" s="51"/>
      <c r="I12" s="52"/>
      <c r="J12" s="20">
        <f t="shared" si="0"/>
        <v>0</v>
      </c>
      <c r="K12" s="17">
        <v>0</v>
      </c>
      <c r="L12" s="21">
        <v>0</v>
      </c>
    </row>
    <row r="13" spans="1:13" x14ac:dyDescent="0.25">
      <c r="A13" s="1" t="s">
        <v>183</v>
      </c>
      <c r="B13" s="6">
        <v>42960.924305555556</v>
      </c>
      <c r="C13" s="3" t="s">
        <v>37</v>
      </c>
      <c r="D13" s="20">
        <v>0</v>
      </c>
      <c r="E13" s="21">
        <v>0</v>
      </c>
      <c r="F13" s="50"/>
      <c r="G13" s="51"/>
      <c r="H13" s="51"/>
      <c r="I13" s="52"/>
      <c r="J13" s="20">
        <f t="shared" si="0"/>
        <v>6</v>
      </c>
      <c r="K13" s="17">
        <v>1</v>
      </c>
      <c r="L13" s="21">
        <f>1+1+1+1+1</f>
        <v>5</v>
      </c>
      <c r="M13" s="1" t="s">
        <v>241</v>
      </c>
    </row>
    <row r="14" spans="1:13" x14ac:dyDescent="0.25">
      <c r="A14" s="1" t="s">
        <v>150</v>
      </c>
      <c r="B14" s="6">
        <v>42960.926388888889</v>
      </c>
      <c r="C14" s="3" t="s">
        <v>151</v>
      </c>
      <c r="D14" s="20">
        <v>1</v>
      </c>
      <c r="E14" s="21">
        <v>1</v>
      </c>
      <c r="F14" s="50">
        <v>-1</v>
      </c>
      <c r="G14" s="51">
        <v>-1</v>
      </c>
      <c r="H14" s="51"/>
      <c r="I14" s="52"/>
      <c r="J14" s="20">
        <f t="shared" si="0"/>
        <v>3</v>
      </c>
      <c r="K14" s="17">
        <v>0</v>
      </c>
      <c r="L14" s="21">
        <f>1+1+1</f>
        <v>3</v>
      </c>
      <c r="M14" s="1" t="s">
        <v>149</v>
      </c>
    </row>
    <row r="15" spans="1:13" x14ac:dyDescent="0.25">
      <c r="A15" s="1" t="s">
        <v>113</v>
      </c>
      <c r="B15" s="6">
        <v>42960.939583333333</v>
      </c>
      <c r="C15" s="3" t="s">
        <v>114</v>
      </c>
      <c r="D15" s="20">
        <v>0</v>
      </c>
      <c r="E15" s="21">
        <v>0</v>
      </c>
      <c r="F15" s="50"/>
      <c r="G15" s="51"/>
      <c r="H15" s="51"/>
      <c r="I15" s="52"/>
      <c r="J15" s="20">
        <f t="shared" si="0"/>
        <v>6</v>
      </c>
      <c r="K15" s="17">
        <v>0</v>
      </c>
      <c r="L15" s="21">
        <v>6</v>
      </c>
    </row>
    <row r="16" spans="1:13" s="9" customFormat="1" x14ac:dyDescent="0.25">
      <c r="A16" s="9" t="s">
        <v>183</v>
      </c>
      <c r="B16" s="10">
        <v>42961</v>
      </c>
      <c r="C16" s="11" t="s">
        <v>38</v>
      </c>
      <c r="D16" s="42">
        <v>0</v>
      </c>
      <c r="E16" s="38">
        <v>0</v>
      </c>
      <c r="F16" s="50"/>
      <c r="G16" s="51"/>
      <c r="H16" s="51"/>
      <c r="I16" s="52"/>
      <c r="J16" s="20">
        <f t="shared" si="0"/>
        <v>6</v>
      </c>
      <c r="K16" s="47">
        <v>1</v>
      </c>
      <c r="L16" s="38">
        <f>1+1+1+1+1</f>
        <v>5</v>
      </c>
    </row>
    <row r="17" spans="1:13" s="8" customFormat="1" x14ac:dyDescent="0.25">
      <c r="A17" s="1" t="s">
        <v>146</v>
      </c>
      <c r="B17" s="10">
        <v>42961</v>
      </c>
      <c r="C17" s="3" t="s">
        <v>147</v>
      </c>
      <c r="D17" s="20">
        <v>1</v>
      </c>
      <c r="E17" s="21">
        <v>1</v>
      </c>
      <c r="F17" s="50">
        <v>-1</v>
      </c>
      <c r="G17" s="51">
        <v>-1</v>
      </c>
      <c r="H17" s="51"/>
      <c r="I17" s="52"/>
      <c r="J17" s="20">
        <f t="shared" si="0"/>
        <v>1</v>
      </c>
      <c r="K17" s="17">
        <v>0</v>
      </c>
      <c r="L17" s="21">
        <v>1</v>
      </c>
      <c r="M17" s="1" t="s">
        <v>186</v>
      </c>
    </row>
    <row r="18" spans="1:13" x14ac:dyDescent="0.25">
      <c r="A18" s="1" t="s">
        <v>24</v>
      </c>
      <c r="B18" s="6">
        <v>42961.431250000001</v>
      </c>
      <c r="C18" s="3" t="s">
        <v>25</v>
      </c>
      <c r="D18" s="20">
        <v>1</v>
      </c>
      <c r="E18" s="21">
        <v>1</v>
      </c>
      <c r="F18" s="50">
        <v>-1</v>
      </c>
      <c r="G18" s="51">
        <v>-1</v>
      </c>
      <c r="H18" s="51"/>
      <c r="I18" s="52"/>
      <c r="J18" s="20">
        <f t="shared" si="0"/>
        <v>0</v>
      </c>
      <c r="K18" s="17">
        <v>0</v>
      </c>
      <c r="L18" s="21">
        <v>0</v>
      </c>
      <c r="M18" s="1" t="s">
        <v>27</v>
      </c>
    </row>
    <row r="19" spans="1:13" x14ac:dyDescent="0.25">
      <c r="A19" s="1" t="s">
        <v>166</v>
      </c>
      <c r="B19" s="6">
        <v>42961.573611111111</v>
      </c>
      <c r="C19" s="3" t="s">
        <v>167</v>
      </c>
      <c r="D19" s="20">
        <v>0</v>
      </c>
      <c r="E19" s="21">
        <v>0</v>
      </c>
      <c r="F19" s="50"/>
      <c r="G19" s="51"/>
      <c r="H19" s="51"/>
      <c r="I19" s="52"/>
      <c r="J19" s="20">
        <f t="shared" si="0"/>
        <v>4</v>
      </c>
      <c r="K19" s="17">
        <v>0</v>
      </c>
      <c r="L19" s="21">
        <v>4</v>
      </c>
    </row>
    <row r="20" spans="1:13" x14ac:dyDescent="0.25">
      <c r="A20" s="1" t="s">
        <v>120</v>
      </c>
      <c r="B20" s="6">
        <v>42961.618750000001</v>
      </c>
      <c r="C20" s="3" t="s">
        <v>121</v>
      </c>
      <c r="D20" s="20">
        <v>0</v>
      </c>
      <c r="E20" s="21">
        <v>0</v>
      </c>
      <c r="F20" s="50"/>
      <c r="G20" s="51"/>
      <c r="H20" s="51"/>
      <c r="I20" s="52"/>
      <c r="J20" s="20">
        <f t="shared" si="0"/>
        <v>3</v>
      </c>
      <c r="K20" s="17">
        <v>0</v>
      </c>
      <c r="L20" s="21">
        <v>3</v>
      </c>
    </row>
    <row r="21" spans="1:13" x14ac:dyDescent="0.25">
      <c r="A21" s="1" t="s">
        <v>107</v>
      </c>
      <c r="B21" s="6">
        <v>42961.67083333333</v>
      </c>
      <c r="C21" s="3" t="s">
        <v>108</v>
      </c>
      <c r="D21" s="20">
        <v>1</v>
      </c>
      <c r="E21" s="21">
        <v>1</v>
      </c>
      <c r="F21" s="50"/>
      <c r="G21" s="51"/>
      <c r="H21" s="51"/>
      <c r="I21" s="52"/>
      <c r="J21" s="20">
        <f t="shared" si="0"/>
        <v>2</v>
      </c>
      <c r="K21" s="17">
        <v>0</v>
      </c>
      <c r="L21" s="21">
        <v>2</v>
      </c>
      <c r="M21" s="1" t="s">
        <v>215</v>
      </c>
    </row>
    <row r="22" spans="1:13" x14ac:dyDescent="0.25">
      <c r="A22" s="1" t="s">
        <v>156</v>
      </c>
      <c r="B22" s="6">
        <v>42961.702777777777</v>
      </c>
      <c r="C22" s="3" t="s">
        <v>157</v>
      </c>
      <c r="D22" s="20">
        <v>0</v>
      </c>
      <c r="E22" s="21">
        <v>0</v>
      </c>
      <c r="F22" s="50"/>
      <c r="G22" s="51"/>
      <c r="H22" s="51"/>
      <c r="I22" s="52"/>
      <c r="J22" s="20">
        <f t="shared" si="0"/>
        <v>2</v>
      </c>
      <c r="K22" s="17">
        <v>0</v>
      </c>
      <c r="L22" s="21">
        <v>2</v>
      </c>
    </row>
    <row r="23" spans="1:13" x14ac:dyDescent="0.25">
      <c r="A23" s="1" t="s">
        <v>162</v>
      </c>
      <c r="B23" s="6">
        <v>42961.787499999999</v>
      </c>
      <c r="C23" s="3" t="s">
        <v>163</v>
      </c>
      <c r="D23" s="20">
        <v>1</v>
      </c>
      <c r="E23" s="21">
        <v>1</v>
      </c>
      <c r="F23" s="50"/>
      <c r="G23" s="51"/>
      <c r="H23" s="51"/>
      <c r="I23" s="52"/>
      <c r="J23" s="20">
        <f t="shared" si="0"/>
        <v>1</v>
      </c>
      <c r="K23" s="17">
        <v>0</v>
      </c>
      <c r="L23" s="21">
        <f>1</f>
        <v>1</v>
      </c>
      <c r="M23" s="1" t="s">
        <v>216</v>
      </c>
    </row>
    <row r="24" spans="1:13" x14ac:dyDescent="0.25">
      <c r="A24" s="1" t="s">
        <v>40</v>
      </c>
      <c r="B24" s="6">
        <v>42961.834027777775</v>
      </c>
      <c r="C24" s="3" t="s">
        <v>41</v>
      </c>
      <c r="D24" s="20">
        <v>1</v>
      </c>
      <c r="E24" s="21">
        <v>1</v>
      </c>
      <c r="F24" s="50"/>
      <c r="G24" s="51"/>
      <c r="H24" s="51"/>
      <c r="I24" s="52"/>
      <c r="J24" s="20">
        <f t="shared" si="0"/>
        <v>5</v>
      </c>
      <c r="K24" s="17">
        <v>0</v>
      </c>
      <c r="L24" s="21">
        <f>1+1+1+1+1</f>
        <v>5</v>
      </c>
      <c r="M24" s="1" t="s">
        <v>42</v>
      </c>
    </row>
    <row r="25" spans="1:13" x14ac:dyDescent="0.25">
      <c r="A25" s="1" t="s">
        <v>111</v>
      </c>
      <c r="B25" s="6">
        <v>42961.885416666664</v>
      </c>
      <c r="C25" s="3" t="s">
        <v>112</v>
      </c>
      <c r="D25" s="20">
        <v>0</v>
      </c>
      <c r="E25" s="21">
        <v>0</v>
      </c>
      <c r="F25" s="50"/>
      <c r="G25" s="51"/>
      <c r="H25" s="51"/>
      <c r="I25" s="52"/>
      <c r="J25" s="20">
        <f t="shared" si="0"/>
        <v>1</v>
      </c>
      <c r="K25" s="17">
        <v>0</v>
      </c>
      <c r="L25" s="21">
        <v>1</v>
      </c>
    </row>
    <row r="26" spans="1:13" x14ac:dyDescent="0.25">
      <c r="A26" s="1" t="s">
        <v>168</v>
      </c>
      <c r="B26" s="6">
        <v>42962.154166666667</v>
      </c>
      <c r="C26" s="3" t="s">
        <v>169</v>
      </c>
      <c r="D26" s="20">
        <v>0</v>
      </c>
      <c r="E26" s="21">
        <v>0</v>
      </c>
      <c r="F26" s="50"/>
      <c r="G26" s="51"/>
      <c r="H26" s="51"/>
      <c r="I26" s="52"/>
      <c r="J26" s="20">
        <f t="shared" si="0"/>
        <v>4</v>
      </c>
      <c r="K26" s="17">
        <f>1</f>
        <v>1</v>
      </c>
      <c r="L26" s="21">
        <f>1+1+1</f>
        <v>3</v>
      </c>
      <c r="M26" s="1" t="s">
        <v>170</v>
      </c>
    </row>
    <row r="27" spans="1:13" x14ac:dyDescent="0.25">
      <c r="A27" s="1" t="s">
        <v>44</v>
      </c>
      <c r="B27" s="6">
        <v>42962.463194444441</v>
      </c>
      <c r="C27" s="3" t="s">
        <v>45</v>
      </c>
      <c r="D27" s="20">
        <v>0</v>
      </c>
      <c r="E27" s="21">
        <v>0</v>
      </c>
      <c r="F27" s="50"/>
      <c r="G27" s="51"/>
      <c r="H27" s="51"/>
      <c r="I27" s="52"/>
      <c r="J27" s="20">
        <f t="shared" si="0"/>
        <v>1</v>
      </c>
      <c r="K27" s="17">
        <v>0</v>
      </c>
      <c r="L27" s="21">
        <v>1</v>
      </c>
    </row>
    <row r="28" spans="1:13" x14ac:dyDescent="0.25">
      <c r="A28" s="1" t="s">
        <v>140</v>
      </c>
      <c r="B28" s="6">
        <v>42962.507638888892</v>
      </c>
      <c r="C28" s="3" t="s">
        <v>141</v>
      </c>
      <c r="D28" s="20">
        <v>0</v>
      </c>
      <c r="E28" s="21">
        <v>0</v>
      </c>
      <c r="F28" s="50"/>
      <c r="G28" s="51"/>
      <c r="H28" s="51"/>
      <c r="I28" s="52"/>
      <c r="J28" s="20">
        <f t="shared" si="0"/>
        <v>3</v>
      </c>
      <c r="K28" s="17">
        <f>1</f>
        <v>1</v>
      </c>
      <c r="L28" s="21">
        <f>1+1</f>
        <v>2</v>
      </c>
    </row>
    <row r="29" spans="1:13" x14ac:dyDescent="0.25">
      <c r="A29" s="1" t="s">
        <v>154</v>
      </c>
      <c r="B29" s="6">
        <v>42962.623611111114</v>
      </c>
      <c r="C29" s="3" t="s">
        <v>155</v>
      </c>
      <c r="D29" s="20">
        <v>0</v>
      </c>
      <c r="E29" s="21">
        <v>0</v>
      </c>
      <c r="F29" s="50"/>
      <c r="G29" s="51"/>
      <c r="H29" s="51"/>
      <c r="I29" s="52"/>
      <c r="J29" s="20">
        <f t="shared" si="0"/>
        <v>2</v>
      </c>
      <c r="K29" s="17">
        <v>0</v>
      </c>
      <c r="L29" s="21">
        <v>2</v>
      </c>
    </row>
    <row r="30" spans="1:13" x14ac:dyDescent="0.25">
      <c r="A30" s="1" t="s">
        <v>105</v>
      </c>
      <c r="B30" s="6">
        <v>42962.703472222223</v>
      </c>
      <c r="C30" s="3" t="s">
        <v>106</v>
      </c>
      <c r="D30" s="20">
        <v>0</v>
      </c>
      <c r="E30" s="21">
        <v>0</v>
      </c>
      <c r="F30" s="50"/>
      <c r="G30" s="51"/>
      <c r="H30" s="51"/>
      <c r="I30" s="52"/>
      <c r="J30" s="20">
        <f t="shared" si="0"/>
        <v>0</v>
      </c>
      <c r="K30" s="17">
        <v>0</v>
      </c>
      <c r="L30" s="21">
        <v>0</v>
      </c>
    </row>
    <row r="31" spans="1:13" x14ac:dyDescent="0.25">
      <c r="A31" s="1" t="s">
        <v>28</v>
      </c>
      <c r="B31" s="6">
        <v>42962.743750000001</v>
      </c>
      <c r="C31" s="3" t="s">
        <v>98</v>
      </c>
      <c r="D31" s="20">
        <v>0</v>
      </c>
      <c r="E31" s="21">
        <v>0</v>
      </c>
      <c r="F31" s="50"/>
      <c r="G31" s="51"/>
      <c r="H31" s="51"/>
      <c r="I31" s="52"/>
      <c r="J31" s="20">
        <f t="shared" si="0"/>
        <v>1</v>
      </c>
      <c r="K31" s="17"/>
      <c r="L31" s="21">
        <v>1</v>
      </c>
    </row>
    <row r="32" spans="1:13" x14ac:dyDescent="0.25">
      <c r="A32" s="9" t="s">
        <v>134</v>
      </c>
      <c r="B32" s="6">
        <v>42962.752083333333</v>
      </c>
      <c r="C32" s="3" t="s">
        <v>135</v>
      </c>
      <c r="D32" s="42">
        <v>3</v>
      </c>
      <c r="E32" s="21">
        <v>0</v>
      </c>
      <c r="F32" s="50"/>
      <c r="G32" s="51"/>
      <c r="H32" s="51">
        <v>-3</v>
      </c>
      <c r="I32" s="52"/>
      <c r="J32" s="20">
        <f t="shared" si="0"/>
        <v>8</v>
      </c>
      <c r="K32" s="17">
        <f>1+1+1</f>
        <v>3</v>
      </c>
      <c r="L32" s="21">
        <f>4+1</f>
        <v>5</v>
      </c>
      <c r="M32" s="9" t="s">
        <v>217</v>
      </c>
    </row>
    <row r="33" spans="1:13" x14ac:dyDescent="0.25">
      <c r="A33" s="1" t="s">
        <v>174</v>
      </c>
      <c r="B33" s="6">
        <v>42962.78125</v>
      </c>
      <c r="C33" s="3" t="s">
        <v>175</v>
      </c>
      <c r="D33" s="42">
        <v>0</v>
      </c>
      <c r="E33" s="21">
        <v>0</v>
      </c>
      <c r="F33" s="50"/>
      <c r="G33" s="51"/>
      <c r="H33" s="51"/>
      <c r="I33" s="52"/>
      <c r="J33" s="20">
        <f t="shared" si="0"/>
        <v>0</v>
      </c>
      <c r="K33" s="17">
        <v>0</v>
      </c>
      <c r="L33" s="21">
        <v>0</v>
      </c>
    </row>
    <row r="34" spans="1:13" x14ac:dyDescent="0.25">
      <c r="A34" s="1" t="s">
        <v>49</v>
      </c>
      <c r="B34" s="6">
        <v>42962.857638888891</v>
      </c>
      <c r="C34" s="3" t="s">
        <v>50</v>
      </c>
      <c r="D34" s="42">
        <f>1+1+1</f>
        <v>3</v>
      </c>
      <c r="E34" s="21">
        <v>1</v>
      </c>
      <c r="F34" s="50"/>
      <c r="G34" s="51"/>
      <c r="H34" s="51"/>
      <c r="I34" s="52"/>
      <c r="J34" s="20">
        <f t="shared" si="0"/>
        <v>4</v>
      </c>
      <c r="K34" s="17">
        <v>0</v>
      </c>
      <c r="L34" s="21">
        <f>1+1+1+1</f>
        <v>4</v>
      </c>
    </row>
    <row r="35" spans="1:13" x14ac:dyDescent="0.25">
      <c r="A35" s="1" t="s">
        <v>160</v>
      </c>
      <c r="B35" s="6">
        <v>42962.863194444442</v>
      </c>
      <c r="C35" s="3" t="s">
        <v>161</v>
      </c>
      <c r="D35" s="42">
        <v>0</v>
      </c>
      <c r="E35" s="21">
        <v>0</v>
      </c>
      <c r="F35" s="50"/>
      <c r="G35" s="51"/>
      <c r="H35" s="51"/>
      <c r="I35" s="52"/>
      <c r="J35" s="20">
        <f t="shared" si="0"/>
        <v>1</v>
      </c>
      <c r="K35" s="17">
        <v>0</v>
      </c>
      <c r="L35" s="21">
        <v>1</v>
      </c>
    </row>
    <row r="36" spans="1:13" x14ac:dyDescent="0.25">
      <c r="A36" s="1" t="s">
        <v>152</v>
      </c>
      <c r="B36" s="6">
        <v>42962.870833333334</v>
      </c>
      <c r="C36" s="3" t="s">
        <v>153</v>
      </c>
      <c r="D36" s="42">
        <v>0</v>
      </c>
      <c r="E36" s="21">
        <v>0</v>
      </c>
      <c r="F36" s="50"/>
      <c r="G36" s="51"/>
      <c r="H36" s="51"/>
      <c r="I36" s="52"/>
      <c r="J36" s="20">
        <f t="shared" si="0"/>
        <v>4</v>
      </c>
      <c r="K36" s="17">
        <v>0</v>
      </c>
      <c r="L36" s="21">
        <f>1+1+1+1</f>
        <v>4</v>
      </c>
    </row>
    <row r="37" spans="1:13" x14ac:dyDescent="0.25">
      <c r="A37" s="1" t="s">
        <v>126</v>
      </c>
      <c r="B37" s="6">
        <v>42962.890277777777</v>
      </c>
      <c r="C37" s="3" t="s">
        <v>127</v>
      </c>
      <c r="D37" s="42">
        <v>0</v>
      </c>
      <c r="E37" s="21">
        <v>0</v>
      </c>
      <c r="F37" s="50"/>
      <c r="G37" s="51"/>
      <c r="H37" s="51"/>
      <c r="I37" s="52"/>
      <c r="J37" s="20">
        <f t="shared" si="0"/>
        <v>1</v>
      </c>
      <c r="K37" s="17">
        <v>0</v>
      </c>
      <c r="L37" s="21">
        <v>1</v>
      </c>
    </row>
    <row r="38" spans="1:13" x14ac:dyDescent="0.25">
      <c r="A38" s="1" t="s">
        <v>142</v>
      </c>
      <c r="B38" s="6">
        <v>42962.956250000003</v>
      </c>
      <c r="C38" s="3" t="s">
        <v>143</v>
      </c>
      <c r="D38" s="42">
        <v>2</v>
      </c>
      <c r="E38" s="21">
        <v>1</v>
      </c>
      <c r="F38" s="50">
        <v>-2</v>
      </c>
      <c r="G38" s="51">
        <v>-1</v>
      </c>
      <c r="H38" s="51"/>
      <c r="I38" s="52"/>
      <c r="J38" s="20">
        <f t="shared" si="0"/>
        <v>1</v>
      </c>
      <c r="K38" s="17">
        <v>0</v>
      </c>
      <c r="L38" s="21">
        <v>1</v>
      </c>
      <c r="M38" s="1" t="s">
        <v>218</v>
      </c>
    </row>
    <row r="39" spans="1:13" x14ac:dyDescent="0.25">
      <c r="A39" s="1" t="s">
        <v>117</v>
      </c>
      <c r="B39" s="6">
        <v>42963.190972222219</v>
      </c>
      <c r="C39" s="3" t="s">
        <v>118</v>
      </c>
      <c r="D39" s="42">
        <v>1</v>
      </c>
      <c r="E39" s="21">
        <v>0</v>
      </c>
      <c r="F39" s="50">
        <v>-1</v>
      </c>
      <c r="G39" s="51"/>
      <c r="H39" s="51"/>
      <c r="I39" s="52"/>
      <c r="J39" s="20">
        <f t="shared" si="0"/>
        <v>0</v>
      </c>
      <c r="K39" s="17">
        <v>0</v>
      </c>
      <c r="L39" s="21">
        <v>0</v>
      </c>
      <c r="M39" s="1" t="s">
        <v>119</v>
      </c>
    </row>
    <row r="40" spans="1:13" x14ac:dyDescent="0.25">
      <c r="A40" s="1" t="s">
        <v>182</v>
      </c>
      <c r="B40" s="6">
        <v>42963.28125</v>
      </c>
      <c r="C40" s="3" t="s">
        <v>164</v>
      </c>
      <c r="D40" s="42">
        <v>1</v>
      </c>
      <c r="E40" s="21">
        <v>0</v>
      </c>
      <c r="F40" s="50">
        <v>-1</v>
      </c>
      <c r="G40" s="51"/>
      <c r="H40" s="51"/>
      <c r="I40" s="52"/>
      <c r="J40" s="20">
        <f t="shared" si="0"/>
        <v>3</v>
      </c>
      <c r="K40" s="17">
        <v>0</v>
      </c>
      <c r="L40" s="21">
        <v>3</v>
      </c>
      <c r="M40" s="1" t="s">
        <v>165</v>
      </c>
    </row>
    <row r="41" spans="1:13" x14ac:dyDescent="0.25">
      <c r="A41" s="1" t="s">
        <v>158</v>
      </c>
      <c r="B41" s="6">
        <v>42963.310416666667</v>
      </c>
      <c r="C41" s="3" t="s">
        <v>159</v>
      </c>
      <c r="D41" s="42">
        <f>1+1</f>
        <v>2</v>
      </c>
      <c r="E41" s="21">
        <f>1+1</f>
        <v>2</v>
      </c>
      <c r="F41" s="50">
        <v>-2</v>
      </c>
      <c r="G41" s="51">
        <v>-2</v>
      </c>
      <c r="H41" s="51"/>
      <c r="I41" s="52"/>
      <c r="J41" s="20">
        <f t="shared" si="0"/>
        <v>0</v>
      </c>
      <c r="K41" s="17">
        <v>0</v>
      </c>
      <c r="L41" s="21">
        <v>0</v>
      </c>
      <c r="M41" s="1" t="s">
        <v>219</v>
      </c>
    </row>
    <row r="42" spans="1:13" x14ac:dyDescent="0.25">
      <c r="A42" s="1" t="s">
        <v>29</v>
      </c>
      <c r="B42" s="6">
        <v>42963.493055555555</v>
      </c>
      <c r="C42" s="3" t="s">
        <v>30</v>
      </c>
      <c r="D42" s="42">
        <v>0</v>
      </c>
      <c r="E42" s="21">
        <v>0</v>
      </c>
      <c r="F42" s="50"/>
      <c r="G42" s="51"/>
      <c r="H42" s="51"/>
      <c r="I42" s="52"/>
      <c r="J42" s="20">
        <f t="shared" si="0"/>
        <v>2</v>
      </c>
      <c r="K42" s="17">
        <v>0</v>
      </c>
      <c r="L42" s="21">
        <f>1+1</f>
        <v>2</v>
      </c>
    </row>
    <row r="43" spans="1:13" x14ac:dyDescent="0.25">
      <c r="A43" s="1" t="s">
        <v>46</v>
      </c>
      <c r="B43" s="6">
        <v>42963.586805555555</v>
      </c>
      <c r="C43" s="3" t="s">
        <v>47</v>
      </c>
      <c r="D43" s="42">
        <v>1</v>
      </c>
      <c r="E43" s="21">
        <v>1</v>
      </c>
      <c r="F43" s="50">
        <v>-1</v>
      </c>
      <c r="G43" s="51">
        <v>-1</v>
      </c>
      <c r="H43" s="51"/>
      <c r="I43" s="52"/>
      <c r="J43" s="20">
        <f t="shared" si="0"/>
        <v>1</v>
      </c>
      <c r="K43" s="17">
        <v>0</v>
      </c>
      <c r="L43" s="21">
        <v>1</v>
      </c>
      <c r="M43" s="1" t="s">
        <v>48</v>
      </c>
    </row>
    <row r="44" spans="1:13" x14ac:dyDescent="0.25">
      <c r="A44" s="1" t="s">
        <v>138</v>
      </c>
      <c r="B44" s="6">
        <v>42963.586805555555</v>
      </c>
      <c r="C44" s="3" t="s">
        <v>139</v>
      </c>
      <c r="D44" s="42">
        <v>0</v>
      </c>
      <c r="E44" s="21">
        <v>0</v>
      </c>
      <c r="F44" s="50"/>
      <c r="G44" s="51"/>
      <c r="H44" s="51"/>
      <c r="I44" s="52"/>
      <c r="J44" s="20">
        <f t="shared" si="0"/>
        <v>2</v>
      </c>
      <c r="K44" s="17">
        <v>0</v>
      </c>
      <c r="L44" s="21">
        <v>2</v>
      </c>
    </row>
    <row r="45" spans="1:13" x14ac:dyDescent="0.25">
      <c r="A45" s="9" t="s">
        <v>102</v>
      </c>
      <c r="B45" s="6">
        <v>42963.675694444442</v>
      </c>
      <c r="C45" s="3" t="s">
        <v>104</v>
      </c>
      <c r="D45" s="42">
        <v>3</v>
      </c>
      <c r="E45" s="21">
        <v>0</v>
      </c>
      <c r="F45" s="50"/>
      <c r="G45" s="51"/>
      <c r="H45" s="51">
        <v>-3</v>
      </c>
      <c r="I45" s="52"/>
      <c r="J45" s="20">
        <f t="shared" si="0"/>
        <v>0</v>
      </c>
      <c r="K45" s="17">
        <v>0</v>
      </c>
      <c r="L45" s="21">
        <v>0</v>
      </c>
      <c r="M45" s="1" t="s">
        <v>103</v>
      </c>
    </row>
    <row r="46" spans="1:13" x14ac:dyDescent="0.25">
      <c r="A46" s="1" t="s">
        <v>144</v>
      </c>
      <c r="B46" s="6">
        <v>42963.6875</v>
      </c>
      <c r="C46" s="3" t="s">
        <v>145</v>
      </c>
      <c r="D46" s="20">
        <v>0</v>
      </c>
      <c r="E46" s="21">
        <v>0</v>
      </c>
      <c r="F46" s="50"/>
      <c r="G46" s="51"/>
      <c r="H46" s="51"/>
      <c r="I46" s="52"/>
      <c r="J46" s="20">
        <f t="shared" si="0"/>
        <v>3</v>
      </c>
      <c r="K46" s="17">
        <v>0</v>
      </c>
      <c r="L46" s="21">
        <v>3</v>
      </c>
    </row>
    <row r="47" spans="1:13" x14ac:dyDescent="0.25">
      <c r="A47" s="1" t="s">
        <v>36</v>
      </c>
      <c r="B47" s="6">
        <v>42963.759027777778</v>
      </c>
      <c r="C47" s="3" t="s">
        <v>35</v>
      </c>
      <c r="D47" s="20">
        <v>0</v>
      </c>
      <c r="E47" s="21">
        <v>0</v>
      </c>
      <c r="F47" s="50"/>
      <c r="G47" s="51"/>
      <c r="H47" s="51"/>
      <c r="I47" s="52"/>
      <c r="J47" s="20">
        <f t="shared" si="0"/>
        <v>1</v>
      </c>
      <c r="K47" s="17"/>
      <c r="L47" s="21">
        <f>1</f>
        <v>1</v>
      </c>
    </row>
    <row r="48" spans="1:13" x14ac:dyDescent="0.25">
      <c r="A48" s="1" t="s">
        <v>172</v>
      </c>
      <c r="B48" s="6">
        <v>42963.806944444441</v>
      </c>
      <c r="C48" s="3" t="s">
        <v>173</v>
      </c>
      <c r="D48" s="20">
        <v>0</v>
      </c>
      <c r="E48" s="21">
        <v>0</v>
      </c>
      <c r="F48" s="50" t="s">
        <v>170</v>
      </c>
      <c r="G48" s="51"/>
      <c r="H48" s="51"/>
      <c r="I48" s="52"/>
      <c r="J48" s="20">
        <f t="shared" si="0"/>
        <v>1</v>
      </c>
      <c r="K48" s="17">
        <v>0</v>
      </c>
      <c r="L48" s="21">
        <f>1</f>
        <v>1</v>
      </c>
      <c r="M48" s="1" t="s">
        <v>220</v>
      </c>
    </row>
    <row r="49" spans="1:12" x14ac:dyDescent="0.25">
      <c r="A49" s="1" t="s">
        <v>128</v>
      </c>
      <c r="B49" s="6">
        <v>42963.807638888888</v>
      </c>
      <c r="C49" s="3" t="s">
        <v>129</v>
      </c>
      <c r="D49" s="20">
        <v>0</v>
      </c>
      <c r="E49" s="21">
        <v>0</v>
      </c>
      <c r="F49" s="50"/>
      <c r="G49" s="51"/>
      <c r="H49" s="51"/>
      <c r="I49" s="52"/>
      <c r="J49" s="20">
        <f t="shared" si="0"/>
        <v>0</v>
      </c>
      <c r="K49" s="17">
        <v>0</v>
      </c>
      <c r="L49" s="21">
        <v>0</v>
      </c>
    </row>
    <row r="50" spans="1:12" x14ac:dyDescent="0.25">
      <c r="A50" s="1" t="s">
        <v>122</v>
      </c>
      <c r="B50" s="6">
        <v>42963.84375</v>
      </c>
      <c r="C50" s="3" t="s">
        <v>123</v>
      </c>
      <c r="D50" s="20">
        <v>0</v>
      </c>
      <c r="E50" s="21">
        <v>0</v>
      </c>
      <c r="F50" s="50"/>
      <c r="G50" s="51"/>
      <c r="H50" s="51"/>
      <c r="I50" s="52"/>
      <c r="J50" s="20">
        <f t="shared" si="0"/>
        <v>0</v>
      </c>
      <c r="K50" s="17">
        <v>0</v>
      </c>
      <c r="L50" s="21">
        <v>0</v>
      </c>
    </row>
    <row r="51" spans="1:12" x14ac:dyDescent="0.25">
      <c r="A51" s="1" t="s">
        <v>115</v>
      </c>
      <c r="B51" s="6">
        <v>42963.902083333334</v>
      </c>
      <c r="C51" s="3" t="s">
        <v>116</v>
      </c>
      <c r="D51" s="20">
        <v>0</v>
      </c>
      <c r="E51" s="21">
        <v>0</v>
      </c>
      <c r="F51" s="50"/>
      <c r="G51" s="51"/>
      <c r="H51" s="51"/>
      <c r="I51" s="52"/>
      <c r="J51" s="20">
        <f t="shared" si="0"/>
        <v>0</v>
      </c>
      <c r="K51" s="17">
        <v>0</v>
      </c>
      <c r="L51" s="21">
        <v>0</v>
      </c>
    </row>
    <row r="52" spans="1:12" x14ac:dyDescent="0.25">
      <c r="A52" s="1" t="s">
        <v>132</v>
      </c>
      <c r="B52" s="6">
        <v>42963.90902777778</v>
      </c>
      <c r="C52" s="3" t="s">
        <v>133</v>
      </c>
      <c r="D52" s="20">
        <v>0</v>
      </c>
      <c r="E52" s="21">
        <v>0</v>
      </c>
      <c r="F52" s="50"/>
      <c r="G52" s="51"/>
      <c r="H52" s="51"/>
      <c r="I52" s="52"/>
      <c r="J52" s="20">
        <f t="shared" si="0"/>
        <v>1</v>
      </c>
      <c r="K52" s="17">
        <v>0</v>
      </c>
      <c r="L52" s="21">
        <v>1</v>
      </c>
    </row>
    <row r="53" spans="1:12" x14ac:dyDescent="0.25">
      <c r="A53" s="1" t="s">
        <v>130</v>
      </c>
      <c r="B53" s="6">
        <v>42963.944444444445</v>
      </c>
      <c r="C53" s="3" t="s">
        <v>131</v>
      </c>
      <c r="D53" s="20">
        <v>0</v>
      </c>
      <c r="E53" s="21">
        <v>0</v>
      </c>
      <c r="F53" s="50"/>
      <c r="G53" s="51"/>
      <c r="H53" s="51"/>
      <c r="I53" s="52"/>
      <c r="J53" s="20">
        <f t="shared" si="0"/>
        <v>0</v>
      </c>
      <c r="K53" s="17">
        <v>0</v>
      </c>
      <c r="L53" s="21">
        <v>0</v>
      </c>
    </row>
    <row r="54" spans="1:12" ht="15.75" thickBot="1" x14ac:dyDescent="0.3">
      <c r="D54" s="20"/>
      <c r="E54" s="21"/>
      <c r="F54" s="50"/>
      <c r="G54" s="51"/>
      <c r="H54" s="51"/>
      <c r="I54" s="52"/>
      <c r="J54" s="20"/>
      <c r="K54" s="17"/>
      <c r="L54" s="21"/>
    </row>
    <row r="55" spans="1:12" x14ac:dyDescent="0.25">
      <c r="A55" s="12" t="s">
        <v>94</v>
      </c>
      <c r="B55" s="13"/>
      <c r="C55" s="13"/>
      <c r="D55" s="40">
        <f>SUM(D2:D53)</f>
        <v>35</v>
      </c>
      <c r="E55" s="41">
        <f t="shared" ref="E55:L55" si="1">SUM(E2:E53)</f>
        <v>15</v>
      </c>
      <c r="F55" s="53">
        <f>SUM(F2:F53)</f>
        <v>-12</v>
      </c>
      <c r="G55" s="54">
        <f>SUM(G2:G53)</f>
        <v>-9</v>
      </c>
      <c r="H55" s="54">
        <f>SUM(H2:H53)</f>
        <v>-6</v>
      </c>
      <c r="I55" s="55">
        <f>SUM(I2:I53)</f>
        <v>0</v>
      </c>
      <c r="J55" s="40">
        <f t="shared" si="1"/>
        <v>123</v>
      </c>
      <c r="K55" s="46">
        <f>SUM(K2:K53)</f>
        <v>13</v>
      </c>
      <c r="L55" s="41">
        <f t="shared" si="1"/>
        <v>110</v>
      </c>
    </row>
    <row r="56" spans="1:12" x14ac:dyDescent="0.25">
      <c r="A56" s="16" t="s">
        <v>95</v>
      </c>
      <c r="B56" s="17"/>
      <c r="C56" s="17"/>
      <c r="D56" s="72">
        <f>D55/52</f>
        <v>0.67307692307692313</v>
      </c>
      <c r="E56" s="73">
        <f t="shared" ref="E56:L56" si="2">E55/52</f>
        <v>0.28846153846153844</v>
      </c>
      <c r="F56" s="56"/>
      <c r="G56" s="57"/>
      <c r="H56" s="57"/>
      <c r="I56" s="58"/>
      <c r="J56" s="72">
        <f t="shared" si="2"/>
        <v>2.3653846153846154</v>
      </c>
      <c r="K56" s="80">
        <f>K55/52</f>
        <v>0.25</v>
      </c>
      <c r="L56" s="73">
        <f t="shared" si="2"/>
        <v>2.1153846153846154</v>
      </c>
    </row>
    <row r="57" spans="1:12" x14ac:dyDescent="0.25">
      <c r="A57" s="20"/>
      <c r="B57" s="17"/>
      <c r="C57" s="17"/>
      <c r="D57" s="74"/>
      <c r="E57" s="75"/>
      <c r="F57" s="50"/>
      <c r="G57" s="51"/>
      <c r="H57" s="51"/>
      <c r="I57" s="52"/>
      <c r="J57" s="74"/>
      <c r="K57" s="81"/>
      <c r="L57" s="75"/>
    </row>
    <row r="58" spans="1:12" s="2" customFormat="1" x14ac:dyDescent="0.25">
      <c r="A58" s="16" t="s">
        <v>235</v>
      </c>
      <c r="B58" s="22"/>
      <c r="C58" s="22"/>
      <c r="D58" s="76">
        <f>D55+F55+H55</f>
        <v>17</v>
      </c>
      <c r="E58" s="77">
        <f>E55+G55</f>
        <v>6</v>
      </c>
      <c r="F58" s="59"/>
      <c r="G58" s="60"/>
      <c r="H58" s="60"/>
      <c r="I58" s="61"/>
      <c r="J58" s="82">
        <f>J55</f>
        <v>123</v>
      </c>
      <c r="K58" s="83">
        <f>K55</f>
        <v>13</v>
      </c>
      <c r="L58" s="84">
        <f t="shared" ref="L58" si="3">L55</f>
        <v>110</v>
      </c>
    </row>
    <row r="59" spans="1:12" s="2" customFormat="1" x14ac:dyDescent="0.25">
      <c r="A59" s="16" t="s">
        <v>95</v>
      </c>
      <c r="B59" s="22"/>
      <c r="C59" s="22"/>
      <c r="D59" s="72">
        <f>D58/52</f>
        <v>0.32692307692307693</v>
      </c>
      <c r="E59" s="73">
        <f>E58/52</f>
        <v>0.11538461538461539</v>
      </c>
      <c r="F59" s="59"/>
      <c r="G59" s="60"/>
      <c r="H59" s="60"/>
      <c r="I59" s="61"/>
      <c r="J59" s="85">
        <f>J58/52</f>
        <v>2.3653846153846154</v>
      </c>
      <c r="K59" s="86">
        <f>K58/52</f>
        <v>0.25</v>
      </c>
      <c r="L59" s="87">
        <f t="shared" ref="L59" si="4">L58/52</f>
        <v>2.1153846153846154</v>
      </c>
    </row>
    <row r="60" spans="1:12" s="2" customFormat="1" x14ac:dyDescent="0.25">
      <c r="A60" s="16"/>
      <c r="B60" s="22"/>
      <c r="C60" s="22"/>
      <c r="D60" s="72"/>
      <c r="E60" s="73"/>
      <c r="F60" s="59"/>
      <c r="G60" s="60"/>
      <c r="H60" s="60"/>
      <c r="I60" s="61"/>
      <c r="J60" s="72"/>
      <c r="K60" s="83"/>
      <c r="L60" s="84"/>
    </row>
    <row r="61" spans="1:12" x14ac:dyDescent="0.25">
      <c r="A61" s="16" t="s">
        <v>234</v>
      </c>
      <c r="B61" s="17"/>
      <c r="C61" s="17"/>
      <c r="D61" s="76">
        <f>D58+H61</f>
        <v>7</v>
      </c>
      <c r="E61" s="77">
        <f>E58+I61</f>
        <v>4</v>
      </c>
      <c r="F61" s="50"/>
      <c r="G61" s="51"/>
      <c r="H61" s="51">
        <f>-D11</f>
        <v>-10</v>
      </c>
      <c r="I61" s="52">
        <f>-E11</f>
        <v>-2</v>
      </c>
      <c r="J61" s="88">
        <f>J55-J11</f>
        <v>118</v>
      </c>
      <c r="K61" s="89">
        <f>K55-K11</f>
        <v>12</v>
      </c>
      <c r="L61" s="90">
        <f>L55-L11</f>
        <v>106</v>
      </c>
    </row>
    <row r="62" spans="1:12" ht="15.75" thickBot="1" x14ac:dyDescent="0.3">
      <c r="A62" s="23" t="s">
        <v>95</v>
      </c>
      <c r="B62" s="24"/>
      <c r="C62" s="24"/>
      <c r="D62" s="78">
        <f>D61/51</f>
        <v>0.13725490196078433</v>
      </c>
      <c r="E62" s="79">
        <f>E61/51</f>
        <v>7.8431372549019607E-2</v>
      </c>
      <c r="F62" s="62"/>
      <c r="G62" s="63"/>
      <c r="H62" s="63"/>
      <c r="I62" s="64"/>
      <c r="J62" s="91">
        <f>J61/51</f>
        <v>2.3137254901960786</v>
      </c>
      <c r="K62" s="92">
        <f>K61/51</f>
        <v>0.23529411764705882</v>
      </c>
      <c r="L62" s="93">
        <f t="shared" ref="L62" si="5">L61/51</f>
        <v>2.0784313725490198</v>
      </c>
    </row>
    <row r="63" spans="1:12" ht="15.75" thickBot="1" x14ac:dyDescent="0.3">
      <c r="D63" s="20"/>
      <c r="E63" s="21"/>
      <c r="F63" s="50"/>
      <c r="G63" s="51"/>
      <c r="H63" s="51"/>
      <c r="I63" s="52"/>
      <c r="J63" s="20"/>
      <c r="K63" s="17"/>
      <c r="L63" s="21"/>
    </row>
    <row r="64" spans="1:12" x14ac:dyDescent="0.25">
      <c r="A64" s="12" t="s">
        <v>184</v>
      </c>
      <c r="B64" s="13"/>
      <c r="C64" s="13"/>
      <c r="D64" s="40">
        <v>0</v>
      </c>
      <c r="E64" s="41">
        <v>0</v>
      </c>
      <c r="F64" s="65"/>
      <c r="G64" s="66"/>
      <c r="H64" s="66"/>
      <c r="I64" s="67"/>
      <c r="J64" s="40">
        <f>K64+L64</f>
        <v>12</v>
      </c>
      <c r="K64" s="46">
        <v>0</v>
      </c>
      <c r="L64" s="41">
        <v>12</v>
      </c>
    </row>
    <row r="65" spans="1:12" ht="15.75" thickBot="1" x14ac:dyDescent="0.3">
      <c r="A65" s="23" t="s">
        <v>95</v>
      </c>
      <c r="B65" s="24"/>
      <c r="C65" s="24"/>
      <c r="D65" s="78">
        <f>D64/52</f>
        <v>0</v>
      </c>
      <c r="E65" s="79">
        <f t="shared" ref="E65:L65" si="6">E64/52</f>
        <v>0</v>
      </c>
      <c r="F65" s="62"/>
      <c r="G65" s="63"/>
      <c r="H65" s="63"/>
      <c r="I65" s="64"/>
      <c r="J65" s="78">
        <f>J64/52</f>
        <v>0.23076923076923078</v>
      </c>
      <c r="K65" s="94">
        <f>K64/52</f>
        <v>0</v>
      </c>
      <c r="L65" s="79">
        <f t="shared" si="6"/>
        <v>0.23076923076923078</v>
      </c>
    </row>
    <row r="69" spans="1:12" x14ac:dyDescent="0.25">
      <c r="A69" s="120"/>
    </row>
    <row r="70" spans="1:12" ht="306" x14ac:dyDescent="0.25">
      <c r="A70" s="121" t="s">
        <v>233</v>
      </c>
    </row>
  </sheetData>
  <autoFilter ref="A1:M53">
    <sortState ref="A2:M53">
      <sortCondition ref="B1:B53"/>
    </sortState>
  </autoFilter>
  <hyperlinks>
    <hyperlink ref="C5" r:id="rId1"/>
    <hyperlink ref="C18" r:id="rId2"/>
    <hyperlink ref="C42" r:id="rId3"/>
    <hyperlink ref="C12" r:id="rId4"/>
    <hyperlink ref="C8" r:id="rId5"/>
    <hyperlink ref="C47" r:id="rId6"/>
    <hyperlink ref="C13" r:id="rId7"/>
    <hyperlink ref="C16" r:id="rId8"/>
    <hyperlink ref="C6" r:id="rId9"/>
    <hyperlink ref="C24" r:id="rId10"/>
    <hyperlink ref="C3" r:id="rId11"/>
    <hyperlink ref="C27" r:id="rId12"/>
    <hyperlink ref="C43" r:id="rId13"/>
    <hyperlink ref="C34" r:id="rId14"/>
    <hyperlink ref="C31" r:id="rId15"/>
    <hyperlink ref="C11" r:id="rId16"/>
    <hyperlink ref="C45" r:id="rId17"/>
    <hyperlink ref="C30" r:id="rId18"/>
    <hyperlink ref="C21" r:id="rId19"/>
    <hyperlink ref="C9" r:id="rId20"/>
    <hyperlink ref="C25" r:id="rId21"/>
    <hyperlink ref="C15" r:id="rId22"/>
    <hyperlink ref="C51" r:id="rId23"/>
    <hyperlink ref="C39" r:id="rId24"/>
    <hyperlink ref="C20" r:id="rId25"/>
    <hyperlink ref="C50" r:id="rId26"/>
    <hyperlink ref="C37" r:id="rId27"/>
    <hyperlink ref="C49" r:id="rId28"/>
    <hyperlink ref="C53" r:id="rId29"/>
    <hyperlink ref="C52" r:id="rId30"/>
    <hyperlink ref="C32" r:id="rId31"/>
    <hyperlink ref="C4" r:id="rId32"/>
    <hyperlink ref="C44" r:id="rId33"/>
    <hyperlink ref="C28" r:id="rId34"/>
    <hyperlink ref="C38" r:id="rId35"/>
    <hyperlink ref="C46" r:id="rId36"/>
    <hyperlink ref="C17" r:id="rId37"/>
    <hyperlink ref="C2" r:id="rId38"/>
    <hyperlink ref="C14" r:id="rId39"/>
    <hyperlink ref="C36" r:id="rId40"/>
    <hyperlink ref="C29" r:id="rId41"/>
    <hyperlink ref="C22" r:id="rId42"/>
    <hyperlink ref="C41" r:id="rId43"/>
    <hyperlink ref="C35" r:id="rId44"/>
    <hyperlink ref="C23" r:id="rId45"/>
    <hyperlink ref="C40" r:id="rId46"/>
    <hyperlink ref="C19" r:id="rId47"/>
    <hyperlink ref="C26" r:id="rId48"/>
    <hyperlink ref="C48" r:id="rId49"/>
    <hyperlink ref="C33" r:id="rId50"/>
    <hyperlink ref="C10" r:id="rId51"/>
    <hyperlink ref="C7" r:id="rId52"/>
  </hyperlinks>
  <pageMargins left="0.7" right="0.7" top="0.75" bottom="0.75" header="0.3" footer="0.3"/>
  <pageSetup paperSize="9" orientation="portrait"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election activeCell="A18" sqref="A18"/>
    </sheetView>
  </sheetViews>
  <sheetFormatPr defaultRowHeight="15" x14ac:dyDescent="0.25"/>
  <cols>
    <col min="1" max="1" width="28.7109375" style="96" customWidth="1"/>
    <col min="2" max="6" width="30.7109375" customWidth="1"/>
  </cols>
  <sheetData>
    <row r="1" spans="1:6" s="95" customFormat="1" ht="60.75" thickBot="1" x14ac:dyDescent="0.3">
      <c r="A1" s="135" t="s">
        <v>194</v>
      </c>
      <c r="B1" s="138" t="s">
        <v>197</v>
      </c>
      <c r="C1" s="136" t="s">
        <v>211</v>
      </c>
      <c r="D1" s="136" t="s">
        <v>202</v>
      </c>
      <c r="E1" s="136" t="s">
        <v>210</v>
      </c>
      <c r="F1" s="137" t="s">
        <v>203</v>
      </c>
    </row>
    <row r="2" spans="1:6" x14ac:dyDescent="0.25">
      <c r="A2" s="99" t="s">
        <v>196</v>
      </c>
      <c r="B2" s="110">
        <f>'Londen De Morgen'!D36</f>
        <v>2.5483870967741935</v>
      </c>
      <c r="C2" s="30">
        <f>'Londen De Morgen'!E36</f>
        <v>1.1612903225806452</v>
      </c>
      <c r="D2" s="30">
        <f>'Londen De Morgen'!J36</f>
        <v>0.93548387096774188</v>
      </c>
      <c r="E2" s="30">
        <f>'Londen De Morgen'!K36</f>
        <v>0.90322580645161288</v>
      </c>
      <c r="F2" s="111">
        <f>'Londen De Morgen'!L36</f>
        <v>3.2258064516129031E-2</v>
      </c>
    </row>
    <row r="3" spans="1:6" x14ac:dyDescent="0.25">
      <c r="A3" s="99" t="s">
        <v>195</v>
      </c>
      <c r="B3" s="110">
        <f>'Charlottesville De Morgen'!D56</f>
        <v>0.67307692307692313</v>
      </c>
      <c r="C3" s="30">
        <f>'Charlottesville De Morgen'!E56</f>
        <v>0.28846153846153844</v>
      </c>
      <c r="D3" s="30">
        <f>'Charlottesville De Morgen'!J56</f>
        <v>2.3653846153846154</v>
      </c>
      <c r="E3" s="30">
        <f>'Charlottesville De Morgen'!K56</f>
        <v>0.25</v>
      </c>
      <c r="F3" s="32">
        <f>'Charlottesville De Morgen'!L56</f>
        <v>2.1153846153846154</v>
      </c>
    </row>
    <row r="4" spans="1:6" x14ac:dyDescent="0.25">
      <c r="A4" s="100"/>
      <c r="B4" s="112"/>
      <c r="C4" s="33"/>
      <c r="D4" s="33"/>
      <c r="E4" s="33"/>
      <c r="F4" s="31"/>
    </row>
    <row r="5" spans="1:6" ht="93.75" x14ac:dyDescent="0.25">
      <c r="A5" s="100" t="s">
        <v>222</v>
      </c>
      <c r="B5" s="110">
        <f>'Londen De Morgen'!D39</f>
        <v>2.129032258064516</v>
      </c>
      <c r="C5" s="30">
        <f>'Londen De Morgen'!E39</f>
        <v>1</v>
      </c>
      <c r="D5" s="30">
        <f>'Londen De Morgen'!K39</f>
        <v>0.90322580645161288</v>
      </c>
      <c r="E5" s="30">
        <f>'Londen De Morgen'!K39</f>
        <v>0.90322580645161288</v>
      </c>
      <c r="F5" s="111">
        <f>'Londen De Morgen'!L39</f>
        <v>3.2258064516129031E-2</v>
      </c>
    </row>
    <row r="6" spans="1:6" ht="93.75" x14ac:dyDescent="0.25">
      <c r="A6" s="100" t="s">
        <v>221</v>
      </c>
      <c r="B6" s="110">
        <f>'Charlottesville De Morgen'!D59</f>
        <v>0.32692307692307693</v>
      </c>
      <c r="C6" s="30">
        <f>'Charlottesville De Morgen'!E59</f>
        <v>0.11538461538461539</v>
      </c>
      <c r="D6" s="30">
        <f>'Charlottesville De Morgen'!J59</f>
        <v>2.3653846153846154</v>
      </c>
      <c r="E6" s="30">
        <f>'Charlottesville De Morgen'!K59</f>
        <v>0.25</v>
      </c>
      <c r="F6" s="32">
        <f>'Charlottesville De Morgen'!L59</f>
        <v>2.1153846153846154</v>
      </c>
    </row>
    <row r="7" spans="1:6" ht="72" thickBot="1" x14ac:dyDescent="0.3">
      <c r="A7" s="101" t="s">
        <v>223</v>
      </c>
      <c r="B7" s="113">
        <f>'Charlottesville De Morgen'!D62</f>
        <v>0.13725490196078433</v>
      </c>
      <c r="C7" s="34">
        <f>'Charlottesville De Morgen'!E62</f>
        <v>7.8431372549019607E-2</v>
      </c>
      <c r="D7" s="34">
        <f>'Charlottesville De Morgen'!J62</f>
        <v>2.3137254901960786</v>
      </c>
      <c r="E7" s="34">
        <f>'Charlottesville De Morgen'!K62</f>
        <v>0.23529411764705882</v>
      </c>
      <c r="F7" s="35">
        <f>'Charlottesville De Morgen'!L62</f>
        <v>2.0784313725490198</v>
      </c>
    </row>
    <row r="8" spans="1:6" x14ac:dyDescent="0.25">
      <c r="E8" s="33"/>
    </row>
    <row r="9" spans="1:6" ht="15.75" thickBot="1" x14ac:dyDescent="0.3">
      <c r="E9" s="33"/>
    </row>
    <row r="10" spans="1:6" x14ac:dyDescent="0.25">
      <c r="A10" s="102" t="s">
        <v>198</v>
      </c>
      <c r="B10" s="114"/>
      <c r="C10" s="36"/>
      <c r="D10" s="36"/>
      <c r="E10" s="36"/>
      <c r="F10" s="37"/>
    </row>
    <row r="11" spans="1:6" x14ac:dyDescent="0.25">
      <c r="A11" s="103" t="s">
        <v>199</v>
      </c>
      <c r="B11" s="128">
        <f>B2/B3</f>
        <v>3.786175115207373</v>
      </c>
      <c r="C11" s="129">
        <f>C2/C3</f>
        <v>4.0258064516129037</v>
      </c>
      <c r="D11" s="129">
        <f>-(D3/D2)</f>
        <v>-2.5285145888594167</v>
      </c>
      <c r="E11" s="129">
        <f>E2/E3</f>
        <v>3.6129032258064515</v>
      </c>
      <c r="F11" s="130">
        <f>-(F3/F2)</f>
        <v>-65.57692307692308</v>
      </c>
    </row>
    <row r="12" spans="1:6" x14ac:dyDescent="0.25">
      <c r="A12" s="103" t="s">
        <v>200</v>
      </c>
      <c r="B12" s="128">
        <f>B5/B6</f>
        <v>6.5123339658444017</v>
      </c>
      <c r="C12" s="129">
        <f>C5/C6</f>
        <v>8.6666666666666661</v>
      </c>
      <c r="D12" s="129">
        <f>-(D6/D5)</f>
        <v>-2.6188186813186816</v>
      </c>
      <c r="E12" s="129">
        <f>E5/E6</f>
        <v>3.6129032258064515</v>
      </c>
      <c r="F12" s="130">
        <f>-(F6/F5)</f>
        <v>-65.57692307692308</v>
      </c>
    </row>
    <row r="13" spans="1:6" ht="15.75" thickBot="1" x14ac:dyDescent="0.3">
      <c r="A13" s="104" t="s">
        <v>201</v>
      </c>
      <c r="B13" s="131">
        <f>B5/B7</f>
        <v>15.511520737327187</v>
      </c>
      <c r="C13" s="132">
        <f>C5/C7</f>
        <v>12.75</v>
      </c>
      <c r="D13" s="132">
        <f>-(D7/D5)</f>
        <v>-2.5616246498599442</v>
      </c>
      <c r="E13" s="132">
        <f>E5/E7</f>
        <v>3.838709677419355</v>
      </c>
      <c r="F13" s="133">
        <f>-(F7/F5)</f>
        <v>-64.431372549019613</v>
      </c>
    </row>
    <row r="15" spans="1:6" x14ac:dyDescent="0.25">
      <c r="E15" s="33"/>
    </row>
    <row r="17" spans="1:1" ht="15.75" thickBot="1" x14ac:dyDescent="0.3"/>
    <row r="18" spans="1:1" ht="141" thickBot="1" x14ac:dyDescent="0.3">
      <c r="A18" s="144" t="s">
        <v>242</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14" sqref="B14"/>
    </sheetView>
  </sheetViews>
  <sheetFormatPr defaultRowHeight="15" x14ac:dyDescent="0.25"/>
  <cols>
    <col min="1" max="6" width="30.7109375" customWidth="1"/>
  </cols>
  <sheetData>
    <row r="1" spans="1:6" ht="45.75" thickBot="1" x14ac:dyDescent="0.3">
      <c r="A1" s="135" t="s">
        <v>194</v>
      </c>
      <c r="B1" s="136" t="s">
        <v>224</v>
      </c>
      <c r="C1" s="136" t="s">
        <v>225</v>
      </c>
      <c r="D1" s="136" t="s">
        <v>226</v>
      </c>
      <c r="E1" s="136" t="s">
        <v>229</v>
      </c>
      <c r="F1" s="137" t="s">
        <v>228</v>
      </c>
    </row>
    <row r="2" spans="1:6" x14ac:dyDescent="0.25">
      <c r="A2" s="99" t="s">
        <v>196</v>
      </c>
      <c r="B2" s="134">
        <f>'Londen De Morgen'!D41</f>
        <v>7</v>
      </c>
      <c r="C2" s="134">
        <f>'Londen De Morgen'!E41</f>
        <v>2</v>
      </c>
      <c r="D2" s="139">
        <f>'Londen De Morgen'!J41</f>
        <v>2</v>
      </c>
      <c r="E2" s="134">
        <f>'Londen De Morgen'!K41</f>
        <v>2</v>
      </c>
      <c r="F2" s="140">
        <f>'Londen De Morgen'!L41</f>
        <v>0</v>
      </c>
    </row>
    <row r="3" spans="1:6" ht="15.75" thickBot="1" x14ac:dyDescent="0.3">
      <c r="A3" s="105" t="s">
        <v>195</v>
      </c>
      <c r="B3" s="141">
        <f>'Charlottesville De Morgen'!D64</f>
        <v>0</v>
      </c>
      <c r="C3" s="141">
        <f>'Charlottesville De Morgen'!E65</f>
        <v>0</v>
      </c>
      <c r="D3" s="141">
        <f>'Charlottesville De Morgen'!J64</f>
        <v>12</v>
      </c>
      <c r="E3" s="141">
        <f>'Charlottesville De Morgen'!K64</f>
        <v>0</v>
      </c>
      <c r="F3" s="133">
        <f>'Charlottesville De Morgen'!L64</f>
        <v>12</v>
      </c>
    </row>
    <row r="6" spans="1:6" ht="15.75" thickBot="1" x14ac:dyDescent="0.3"/>
    <row r="7" spans="1:6" ht="60.75" thickBot="1" x14ac:dyDescent="0.3">
      <c r="A7" s="135" t="s">
        <v>194</v>
      </c>
      <c r="B7" s="136" t="s">
        <v>197</v>
      </c>
      <c r="C7" s="136" t="s">
        <v>211</v>
      </c>
      <c r="D7" s="136" t="s">
        <v>202</v>
      </c>
      <c r="E7" s="136" t="s">
        <v>210</v>
      </c>
      <c r="F7" s="137" t="s">
        <v>203</v>
      </c>
    </row>
    <row r="8" spans="1:6" x14ac:dyDescent="0.25">
      <c r="A8" s="99" t="s">
        <v>196</v>
      </c>
      <c r="B8" s="142">
        <f>'Londen De Morgen'!D42</f>
        <v>0.22580645161290322</v>
      </c>
      <c r="C8" s="30">
        <f>'Londen De Morgen'!E42</f>
        <v>6.4516129032258063E-2</v>
      </c>
      <c r="D8" s="30">
        <f>'Londen De Morgen'!J42</f>
        <v>6.4516129032258063E-2</v>
      </c>
      <c r="E8" s="30">
        <f>'Londen De Morgen'!K42</f>
        <v>6.4516129032258063E-2</v>
      </c>
      <c r="F8" s="32">
        <f>'Londen De Morgen'!L42</f>
        <v>0</v>
      </c>
    </row>
    <row r="9" spans="1:6" ht="15.75" thickBot="1" x14ac:dyDescent="0.3">
      <c r="A9" s="105" t="s">
        <v>195</v>
      </c>
      <c r="B9" s="34">
        <f>'Charlottesville De Morgen'!D65</f>
        <v>0</v>
      </c>
      <c r="C9" s="34">
        <f>'Charlottesville De Morgen'!E65</f>
        <v>0</v>
      </c>
      <c r="D9" s="34">
        <f>'Charlottesville De Morgen'!J65</f>
        <v>0.23076923076923078</v>
      </c>
      <c r="E9" s="34">
        <f>'Charlottesville De Morgen'!K65</f>
        <v>0</v>
      </c>
      <c r="F9" s="143">
        <f>'Charlottesville De Morgen'!L65</f>
        <v>0.23076923076923078</v>
      </c>
    </row>
    <row r="13" spans="1:6" ht="15.75" thickBot="1" x14ac:dyDescent="0.3"/>
    <row r="14" spans="1:6" ht="128.25" thickBot="1" x14ac:dyDescent="0.3">
      <c r="A14" s="144"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Londen De Morgen</vt:lpstr>
      <vt:lpstr>Charlottesville De Morgen</vt:lpstr>
      <vt:lpstr>Vergelijking artikels</vt:lpstr>
      <vt:lpstr>Vergelijking 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Slaats</dc:creator>
  <cp:lastModifiedBy>Jonas Slaats</cp:lastModifiedBy>
  <dcterms:created xsi:type="dcterms:W3CDTF">2017-09-16T13:04:20Z</dcterms:created>
  <dcterms:modified xsi:type="dcterms:W3CDTF">2017-12-18T08:41:30Z</dcterms:modified>
</cp:coreProperties>
</file>